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tables/table4.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autoCompressPictures="0"/>
  <mc:AlternateContent xmlns:mc="http://schemas.openxmlformats.org/markup-compatibility/2006">
    <mc:Choice Requires="x15">
      <x15ac:absPath xmlns:x15ac="http://schemas.microsoft.com/office/spreadsheetml/2010/11/ac" url="https://myacg-my.sharepoint.com/personal/gayelene_townsend_up_education/Documents/Desktop/M3 FNSACC311/Course B/Assessments/Assessment 3/Assessments Final Versions/"/>
    </mc:Choice>
  </mc:AlternateContent>
  <xr:revisionPtr revIDLastSave="0" documentId="8_{8D09D50D-C276-4895-8CE1-A4D887E86BC5}" xr6:coauthVersionLast="47" xr6:coauthVersionMax="47" xr10:uidLastSave="{00000000-0000-0000-0000-000000000000}"/>
  <bookViews>
    <workbookView xWindow="-75" yWindow="-16320" windowWidth="29040" windowHeight="15840" tabRatio="888" activeTab="15" xr2:uid="{00000000-000D-0000-FFFF-FFFF00000000}"/>
  </bookViews>
  <sheets>
    <sheet name="FNSACC311 Cover Page" sheetId="39" r:id="rId1"/>
    <sheet name="Contents" sheetId="45" r:id="rId2"/>
    <sheet name="TB" sheetId="56" r:id="rId3"/>
    <sheet name="TB2a Answer" sheetId="77" r:id="rId4"/>
    <sheet name="CPJ" sheetId="60" r:id="rId5"/>
    <sheet name="CRJ" sheetId="62" r:id="rId6"/>
    <sheet name="SJ" sheetId="65" r:id="rId7"/>
    <sheet name="SRAJ" sheetId="66" r:id="rId8"/>
    <sheet name="PJ" sheetId="67" r:id="rId9"/>
    <sheet name="PRAJ" sheetId="68" r:id="rId10"/>
    <sheet name="GJ" sheetId="80" r:id="rId11"/>
    <sheet name="GL" sheetId="52" r:id="rId12"/>
    <sheet name="TB 30 June" sheetId="79" r:id="rId13"/>
    <sheet name="Adj TB" sheetId="74" r:id="rId14"/>
    <sheet name="P&amp;L" sheetId="75" r:id="rId15"/>
    <sheet name="BS" sheetId="76" r:id="rId16"/>
    <sheet name="Task 3 - Trial Balance" sheetId="44" state="hidden" r:id="rId17"/>
  </sheets>
  <calcPr calcId="191028" calcCompleted="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9" i="74" l="1"/>
  <c r="F38" i="74"/>
  <c r="F37" i="74"/>
  <c r="F36" i="74"/>
  <c r="F35" i="74"/>
  <c r="F34" i="74"/>
  <c r="F33" i="74"/>
  <c r="F32" i="74"/>
  <c r="F31" i="74"/>
  <c r="F30" i="74"/>
  <c r="F15" i="74"/>
  <c r="F13" i="74"/>
  <c r="F11" i="74"/>
  <c r="F10" i="74"/>
  <c r="F9" i="74"/>
  <c r="N24" i="77"/>
  <c r="O23" i="77"/>
  <c r="O18" i="77"/>
  <c r="O17" i="77"/>
  <c r="N11" i="77"/>
  <c r="N9" i="77"/>
  <c r="N42" i="77"/>
  <c r="N36" i="77"/>
  <c r="N34" i="77"/>
  <c r="N31" i="77"/>
  <c r="N32" i="77"/>
  <c r="N33" i="77"/>
  <c r="N35" i="77"/>
  <c r="N37" i="77"/>
  <c r="N38" i="77"/>
  <c r="N39" i="77"/>
  <c r="N40" i="77"/>
  <c r="N41" i="77"/>
  <c r="N30" i="77"/>
  <c r="O28" i="77"/>
  <c r="N27" i="77"/>
  <c r="O26" i="77"/>
  <c r="O25" i="77"/>
  <c r="O22" i="77"/>
  <c r="O21" i="77"/>
  <c r="O19" i="77"/>
  <c r="O16" i="77"/>
  <c r="O42" i="77" s="1"/>
  <c r="N15" i="77"/>
  <c r="O14" i="77"/>
  <c r="N13" i="77"/>
  <c r="N10" i="77"/>
  <c r="L42" i="77"/>
  <c r="M42" i="77"/>
  <c r="J42" i="77"/>
  <c r="K42" i="77"/>
  <c r="I42" i="77"/>
  <c r="H42" i="77"/>
  <c r="L7" i="60"/>
  <c r="L23" i="60"/>
  <c r="K23" i="60"/>
  <c r="M23" i="60"/>
  <c r="N23" i="60"/>
  <c r="O23" i="60"/>
  <c r="P23" i="60"/>
  <c r="R23" i="60"/>
  <c r="S23" i="60"/>
  <c r="H23" i="60"/>
  <c r="I23" i="60"/>
  <c r="J23" i="60"/>
  <c r="L26" i="52"/>
  <c r="U18" i="52"/>
  <c r="L85" i="52"/>
  <c r="Z56" i="52"/>
  <c r="U83" i="52"/>
  <c r="U80" i="52"/>
  <c r="F34" i="79" l="1"/>
  <c r="F32" i="79"/>
  <c r="G22" i="79"/>
  <c r="G21" i="79"/>
  <c r="G19" i="79"/>
  <c r="G18" i="79"/>
  <c r="G17" i="79"/>
  <c r="G16" i="79"/>
  <c r="F15" i="79"/>
  <c r="G14" i="79"/>
  <c r="F13" i="79"/>
  <c r="F11" i="79"/>
  <c r="F10" i="79"/>
  <c r="E19" i="76" l="1"/>
  <c r="K20" i="74" l="1"/>
  <c r="F30" i="76" s="1"/>
  <c r="J12" i="74"/>
  <c r="F13" i="76" s="1"/>
  <c r="H42" i="74"/>
  <c r="G19" i="74"/>
  <c r="K19" i="74" s="1"/>
  <c r="F27" i="76" s="1"/>
  <c r="G17" i="74"/>
  <c r="K17" i="74" s="1"/>
  <c r="F28" i="76" s="1"/>
  <c r="J11" i="74"/>
  <c r="F12" i="76" s="1"/>
  <c r="Z13" i="52"/>
  <c r="AD32" i="52"/>
  <c r="G18" i="74" s="1"/>
  <c r="K18" i="74" s="1"/>
  <c r="F29" i="76" s="1"/>
  <c r="U29" i="52"/>
  <c r="L35" i="52"/>
  <c r="AC30" i="52"/>
  <c r="Y29" i="52"/>
  <c r="Y28" i="52"/>
  <c r="AC29" i="52"/>
  <c r="G33" i="56"/>
  <c r="I9" i="68"/>
  <c r="H9" i="68" s="1"/>
  <c r="I8" i="68"/>
  <c r="H8" i="68" s="1"/>
  <c r="I8" i="66"/>
  <c r="H8" i="66" s="1"/>
  <c r="I9" i="65"/>
  <c r="H9" i="65" s="1"/>
  <c r="I10" i="65"/>
  <c r="H10" i="65" s="1"/>
  <c r="I11" i="65"/>
  <c r="H11" i="65" s="1"/>
  <c r="I12" i="65"/>
  <c r="H12" i="65" s="1"/>
  <c r="I13" i="65"/>
  <c r="H13" i="65" s="1"/>
  <c r="I14" i="65"/>
  <c r="H14" i="65" s="1"/>
  <c r="I15" i="65"/>
  <c r="H15" i="65" s="1"/>
  <c r="I16" i="65"/>
  <c r="H16" i="65" s="1"/>
  <c r="I17" i="65"/>
  <c r="H17" i="65" s="1"/>
  <c r="I8" i="65"/>
  <c r="H8" i="65" s="1"/>
  <c r="J27" i="67"/>
  <c r="I9" i="67"/>
  <c r="H9" i="67" s="1"/>
  <c r="I10" i="67"/>
  <c r="H10" i="67" s="1"/>
  <c r="I11" i="67"/>
  <c r="H11" i="67" s="1"/>
  <c r="I12" i="67"/>
  <c r="H12" i="67" s="1"/>
  <c r="I13" i="67"/>
  <c r="H13" i="67" s="1"/>
  <c r="I14" i="67"/>
  <c r="H14" i="67" s="1"/>
  <c r="I15" i="67"/>
  <c r="H15" i="67" s="1"/>
  <c r="I16" i="67"/>
  <c r="H16" i="67" s="1"/>
  <c r="I17" i="67"/>
  <c r="H17" i="67" s="1"/>
  <c r="I18" i="67"/>
  <c r="H18" i="67" s="1"/>
  <c r="I8" i="67"/>
  <c r="J22" i="65"/>
  <c r="I27" i="67" l="1"/>
  <c r="Z29" i="52" s="1"/>
  <c r="H8" i="67"/>
  <c r="H27" i="67" s="1"/>
  <c r="G31" i="76"/>
  <c r="H32" i="76" s="1"/>
  <c r="I22" i="65"/>
  <c r="AD29" i="52" s="1"/>
  <c r="L81" i="52"/>
  <c r="L78" i="52"/>
  <c r="E79" i="52"/>
  <c r="AC83" i="52"/>
  <c r="P26" i="52"/>
  <c r="T25" i="52"/>
  <c r="P43" i="52"/>
  <c r="AC10" i="52"/>
  <c r="P76" i="52"/>
  <c r="Y9" i="52"/>
  <c r="K41" i="52"/>
  <c r="K74" i="52"/>
  <c r="K40" i="52"/>
  <c r="AC9" i="52"/>
  <c r="G9" i="52"/>
  <c r="AC8" i="52"/>
  <c r="Y27" i="52"/>
  <c r="AC28" i="52"/>
  <c r="Y76" i="52"/>
  <c r="G48" i="52"/>
  <c r="Y62" i="52"/>
  <c r="P50" i="52"/>
  <c r="G32" i="52"/>
  <c r="Y46" i="52"/>
  <c r="P56" i="52"/>
  <c r="G61" i="52"/>
  <c r="P69" i="52"/>
  <c r="U66" i="52"/>
  <c r="P42" i="52"/>
  <c r="P63" i="52"/>
  <c r="Y69" i="52"/>
  <c r="P25" i="52"/>
  <c r="Y26" i="52"/>
  <c r="K8" i="52"/>
  <c r="P24" i="52"/>
  <c r="AC27" i="52"/>
  <c r="K67" i="52"/>
  <c r="AD65" i="52"/>
  <c r="Z68" i="52"/>
  <c r="W66" i="52"/>
  <c r="Q62" i="52"/>
  <c r="U59" i="52"/>
  <c r="N60" i="52"/>
  <c r="L57" i="52"/>
  <c r="H60" i="52"/>
  <c r="E58" i="52"/>
  <c r="Z61" i="52"/>
  <c r="AD58" i="52"/>
  <c r="W59" i="52"/>
  <c r="Q55" i="52"/>
  <c r="U52" i="52"/>
  <c r="L50" i="52"/>
  <c r="N53" i="52"/>
  <c r="H53" i="52"/>
  <c r="E51" i="52"/>
  <c r="Z53" i="52"/>
  <c r="AD50" i="52"/>
  <c r="W51" i="52"/>
  <c r="Q49" i="52"/>
  <c r="U46" i="52"/>
  <c r="N47" i="52"/>
  <c r="H47" i="52"/>
  <c r="L44" i="52"/>
  <c r="E45" i="52"/>
  <c r="Z45" i="52"/>
  <c r="AD42" i="52"/>
  <c r="W43" i="52"/>
  <c r="Q41" i="52"/>
  <c r="U38" i="52"/>
  <c r="N39" i="52"/>
  <c r="L39" i="52"/>
  <c r="L36" i="52"/>
  <c r="E37" i="52"/>
  <c r="AD38" i="52"/>
  <c r="AD35" i="52"/>
  <c r="W36" i="52"/>
  <c r="U34" i="52"/>
  <c r="U31" i="52"/>
  <c r="N32" i="52"/>
  <c r="L32" i="52"/>
  <c r="L29" i="52"/>
  <c r="E30" i="52"/>
  <c r="AD26" i="52"/>
  <c r="AD23" i="52"/>
  <c r="W24" i="52"/>
  <c r="U24" i="52"/>
  <c r="U21" i="52"/>
  <c r="N22" i="52"/>
  <c r="L24" i="52"/>
  <c r="L21" i="52"/>
  <c r="E22" i="52"/>
  <c r="Z18" i="52"/>
  <c r="AD15" i="52"/>
  <c r="W16" i="52"/>
  <c r="U16" i="52"/>
  <c r="U13" i="52"/>
  <c r="N14" i="52"/>
  <c r="H16" i="52"/>
  <c r="L13" i="52"/>
  <c r="E14" i="52"/>
  <c r="Z8" i="52"/>
  <c r="AD5" i="52"/>
  <c r="W6" i="52"/>
  <c r="Q8" i="52"/>
  <c r="U5" i="52"/>
  <c r="N6" i="52"/>
  <c r="H8" i="52"/>
  <c r="L5" i="52"/>
  <c r="I16" i="68"/>
  <c r="AD30" i="52" s="1"/>
  <c r="H16" i="68"/>
  <c r="I19" i="66"/>
  <c r="Z28" i="52" s="1"/>
  <c r="H19" i="66"/>
  <c r="H22" i="65"/>
  <c r="I23" i="62"/>
  <c r="Z27" i="52" s="1"/>
  <c r="K23" i="62"/>
  <c r="H9" i="52" s="1"/>
  <c r="P23" i="62"/>
  <c r="H23" i="62"/>
  <c r="Z76" i="52" s="1"/>
  <c r="L21" i="62"/>
  <c r="N21" i="62" s="1"/>
  <c r="L18" i="62"/>
  <c r="N18" i="62" s="1"/>
  <c r="L19" i="62"/>
  <c r="N19" i="62" s="1"/>
  <c r="L17" i="62"/>
  <c r="N17" i="62" s="1"/>
  <c r="O16" i="62"/>
  <c r="O23" i="62" s="1"/>
  <c r="L74" i="52" s="1"/>
  <c r="L13" i="62"/>
  <c r="N13" i="62" s="1"/>
  <c r="L14" i="62"/>
  <c r="N14" i="62" s="1"/>
  <c r="L12" i="62"/>
  <c r="N12" i="62" s="1"/>
  <c r="L11" i="62"/>
  <c r="N11" i="62" s="1"/>
  <c r="L9" i="62"/>
  <c r="N9" i="62" s="1"/>
  <c r="L8" i="62"/>
  <c r="J15" i="62"/>
  <c r="J7" i="62"/>
  <c r="J23" i="62" s="1"/>
  <c r="AD8" i="52" s="1"/>
  <c r="M10" i="62"/>
  <c r="M20" i="62"/>
  <c r="M15" i="62"/>
  <c r="M7" i="62"/>
  <c r="M23" i="62" s="1"/>
  <c r="AD9" i="52" s="1"/>
  <c r="AD27" i="52"/>
  <c r="Q24" i="52"/>
  <c r="L8" i="52"/>
  <c r="Q25" i="52"/>
  <c r="L67" i="52"/>
  <c r="O14" i="60"/>
  <c r="Z69" i="52" s="1"/>
  <c r="Z71" i="52" s="1"/>
  <c r="U9" i="60"/>
  <c r="H32" i="52" s="1"/>
  <c r="H34" i="52" s="1"/>
  <c r="L8" i="60"/>
  <c r="R8" i="60" s="1"/>
  <c r="H61" i="52" s="1"/>
  <c r="L10" i="60"/>
  <c r="S10" i="60" s="1"/>
  <c r="L13" i="60"/>
  <c r="N13" i="60" s="1"/>
  <c r="L15" i="60"/>
  <c r="P15" i="60" s="1"/>
  <c r="Q63" i="52" s="1"/>
  <c r="L17" i="60"/>
  <c r="U17" i="60" s="1"/>
  <c r="Q50" i="52" s="1"/>
  <c r="L18" i="60"/>
  <c r="T18" i="60" s="1"/>
  <c r="L19" i="60"/>
  <c r="U19" i="60" s="1"/>
  <c r="L20" i="60"/>
  <c r="N20" i="60" s="1"/>
  <c r="L21" i="60"/>
  <c r="S21" i="60" s="1"/>
  <c r="L22" i="60"/>
  <c r="U22" i="60" s="1"/>
  <c r="H48" i="52" s="1"/>
  <c r="Q7" i="60"/>
  <c r="Q23" i="60" l="1"/>
  <c r="Q69" i="52" s="1"/>
  <c r="Z62" i="52"/>
  <c r="U23" i="60"/>
  <c r="T23" i="60"/>
  <c r="L23" i="62"/>
  <c r="AD28" i="52" s="1"/>
  <c r="N8" i="62"/>
  <c r="N23" i="62" s="1"/>
  <c r="L40" i="52" s="1"/>
  <c r="G26" i="79"/>
  <c r="G26" i="74"/>
  <c r="K26" i="74" s="1"/>
  <c r="F11" i="75" s="1"/>
  <c r="F33" i="79"/>
  <c r="H11" i="52"/>
  <c r="F35" i="79"/>
  <c r="Q42" i="52"/>
  <c r="Q56" i="52"/>
  <c r="G25" i="79"/>
  <c r="G25" i="74"/>
  <c r="K25" i="74" s="1"/>
  <c r="F12" i="75" s="1"/>
  <c r="L9" i="52"/>
  <c r="AD31" i="52"/>
  <c r="H49" i="52"/>
  <c r="Q51" i="52"/>
  <c r="Q57" i="52"/>
  <c r="Z63" i="52"/>
  <c r="H62" i="52"/>
  <c r="Q64" i="52"/>
  <c r="F37" i="79"/>
  <c r="J37" i="74"/>
  <c r="F30" i="75" s="1"/>
  <c r="J30" i="74"/>
  <c r="F23" i="75" s="1"/>
  <c r="H12" i="52"/>
  <c r="L11" i="52"/>
  <c r="J31" i="74"/>
  <c r="F24" i="75" s="1"/>
  <c r="J36" i="74"/>
  <c r="F29" i="75" s="1"/>
  <c r="J39" i="74"/>
  <c r="F32" i="75" s="1"/>
  <c r="J34" i="74"/>
  <c r="F27" i="75" s="1"/>
  <c r="J10" i="74"/>
  <c r="F11" i="76" s="1"/>
  <c r="L34" i="52"/>
  <c r="J32" i="74"/>
  <c r="F25" i="75" s="1"/>
  <c r="G21" i="74"/>
  <c r="K21" i="74" s="1"/>
  <c r="G35" i="76" s="1"/>
  <c r="J15" i="74"/>
  <c r="E20" i="76" s="1"/>
  <c r="F21" i="76" s="1"/>
  <c r="J40" i="74"/>
  <c r="F33" i="75" s="1"/>
  <c r="G14" i="74"/>
  <c r="J13" i="74"/>
  <c r="E18" i="76" s="1"/>
  <c r="F19" i="76" s="1"/>
  <c r="G22" i="74"/>
  <c r="K22" i="74" s="1"/>
  <c r="G36" i="76" s="1"/>
  <c r="G16" i="74"/>
  <c r="K16" i="74" s="1"/>
  <c r="J29" i="74"/>
  <c r="F22" i="75" s="1"/>
  <c r="J35" i="74"/>
  <c r="F28" i="75" s="1"/>
  <c r="J33" i="74"/>
  <c r="F26" i="75" s="1"/>
  <c r="AD83" i="52"/>
  <c r="Q76" i="52"/>
  <c r="F24" i="74" s="1"/>
  <c r="L41" i="52"/>
  <c r="L42" i="52" s="1"/>
  <c r="Q43" i="52"/>
  <c r="Q44" i="52" s="1"/>
  <c r="F27" i="74" s="1"/>
  <c r="Z26" i="52"/>
  <c r="F42" i="74" l="1"/>
  <c r="Z46" i="52"/>
  <c r="Z48" i="52" s="1"/>
  <c r="G28" i="79"/>
  <c r="F24" i="79"/>
  <c r="G23" i="79"/>
  <c r="G42" i="77"/>
  <c r="G42" i="79"/>
  <c r="F27" i="79"/>
  <c r="F9" i="79"/>
  <c r="F39" i="79"/>
  <c r="F38" i="79"/>
  <c r="F36" i="79"/>
  <c r="F31" i="79"/>
  <c r="F30" i="79"/>
  <c r="F42" i="79" s="1"/>
  <c r="G22" i="76"/>
  <c r="K14" i="74"/>
  <c r="J9" i="74"/>
  <c r="F10" i="76" s="1"/>
  <c r="G14" i="76" s="1"/>
  <c r="H23" i="76" s="1"/>
  <c r="G23" i="74"/>
  <c r="G28" i="74"/>
  <c r="K28" i="74" s="1"/>
  <c r="F17" i="75" s="1"/>
  <c r="J16" i="68"/>
  <c r="J19" i="66"/>
  <c r="G42" i="74" l="1"/>
  <c r="K23" i="74"/>
  <c r="E9" i="75" s="1"/>
  <c r="J24" i="74"/>
  <c r="E10" i="75" s="1"/>
  <c r="F42" i="77"/>
  <c r="F10" i="75"/>
  <c r="G13" i="75" s="1"/>
  <c r="K42" i="74"/>
  <c r="Q26" i="52"/>
  <c r="Q28" i="52" s="1"/>
  <c r="U25" i="52"/>
  <c r="U28" i="52" s="1"/>
  <c r="AD10" i="52"/>
  <c r="AD12" i="52" s="1"/>
  <c r="Z9" i="52"/>
  <c r="Z12" i="52" s="1"/>
  <c r="F33" i="56"/>
  <c r="D39" i="44" l="1"/>
  <c r="E39" i="44"/>
  <c r="J38" i="74"/>
  <c r="F31" i="75" s="1"/>
  <c r="G34" i="75" s="1"/>
  <c r="I42" i="74"/>
  <c r="J27" i="74" l="1"/>
  <c r="F16" i="75" s="1"/>
  <c r="G18" i="75" s="1"/>
  <c r="G19" i="75" s="1"/>
  <c r="G36" i="75"/>
  <c r="G37" i="76" s="1"/>
  <c r="H37" i="76" s="1"/>
  <c r="H38" i="76" s="1"/>
  <c r="J42" i="74"/>
  <c r="Z31" i="52" l="1"/>
</calcChain>
</file>

<file path=xl/sharedStrings.xml><?xml version="1.0" encoding="utf-8"?>
<sst xmlns="http://schemas.openxmlformats.org/spreadsheetml/2006/main" count="1110" uniqueCount="280">
  <si>
    <t>FNSACC311 Process financial transactions and extract interim reports (Version 1)</t>
  </si>
  <si>
    <r>
      <rPr>
        <b/>
        <sz val="22"/>
        <color theme="1"/>
        <rFont val="Arial"/>
        <family val="2"/>
      </rPr>
      <t>Assessment 3</t>
    </r>
    <r>
      <rPr>
        <sz val="22"/>
        <color theme="1"/>
        <rFont val="Arial"/>
        <family val="2"/>
      </rPr>
      <t>: Assessment Workbook 2</t>
    </r>
  </si>
  <si>
    <t xml:space="preserve">Instructions to the learner/ student
This workbook is required to be completed and submitted as part of your assessment. 
You will be instructed to complete this workbook in Assessment 3 Task 2 
Each sheet below, needs to be completed in accordance with the task instruction and Isla &amp; Co's financial documents.
Ensure you save this workbook under the naming convention: FNSACC311_M4_Assessment 3_Workbook_Student Name								
								</t>
  </si>
  <si>
    <r>
      <t xml:space="preserve">© UP Education Australia Pty Ltd 2021
Except as permitted by the copyright law applicable to you, you may not reproduce or communicate any of the content on this website, including files downloadable from this website, without the permission of the copyright owner. 
</t>
    </r>
    <r>
      <rPr>
        <b/>
        <sz val="12"/>
        <color theme="1"/>
        <rFont val="Arial"/>
        <family val="2"/>
      </rPr>
      <t>WARNING</t>
    </r>
    <r>
      <rPr>
        <sz val="12"/>
        <color theme="1"/>
        <rFont val="Arial"/>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Do not remove this notice.
</t>
    </r>
  </si>
  <si>
    <t>Task No</t>
  </si>
  <si>
    <t>Excel Workbook TAB Used</t>
  </si>
  <si>
    <t>Document to be completed</t>
  </si>
  <si>
    <t>Documents to be submitted</t>
  </si>
  <si>
    <t xml:space="preserve">Tick </t>
  </si>
  <si>
    <t>Assessment 3 Task 1</t>
  </si>
  <si>
    <t>Assessor to Complete Assessor Checklist</t>
  </si>
  <si>
    <t>Assessment 3 Task 2.1</t>
  </si>
  <si>
    <t>TB, GL</t>
  </si>
  <si>
    <t>GL</t>
  </si>
  <si>
    <t>No Documents to be submitted</t>
  </si>
  <si>
    <t>Assessment 3 Task 2.2</t>
  </si>
  <si>
    <t>CPJ, CRJ, SJ, SRAJ, PJ, PRAJ</t>
  </si>
  <si>
    <t>CPJ, CRJ, SJ, SRAJ, PJ, PRAJ, GL</t>
  </si>
  <si>
    <t>Assessment 3 Task 2.3</t>
  </si>
  <si>
    <t>TB 30 June</t>
  </si>
  <si>
    <t>Assessment 3 Task 2.4</t>
  </si>
  <si>
    <t>GJ, GL</t>
  </si>
  <si>
    <t>GJ</t>
  </si>
  <si>
    <t>Assessment 3 Task 2.5</t>
  </si>
  <si>
    <t>Adj TB, P&amp;L, BS</t>
  </si>
  <si>
    <t>Assessment 3 Task 3.1</t>
  </si>
  <si>
    <t>Task 3.1 Table</t>
  </si>
  <si>
    <t>Assessment 3 Task 3.2</t>
  </si>
  <si>
    <t>Task 3.2 Bank Deposit Slip</t>
  </si>
  <si>
    <t>Assessment 3 Task 3.3</t>
  </si>
  <si>
    <t>Task 3.3 Table</t>
  </si>
  <si>
    <t>Assessment 3 Task 3.4</t>
  </si>
  <si>
    <t>Task 3.4 Table</t>
  </si>
  <si>
    <t>Trial Balance</t>
  </si>
  <si>
    <t>Herbs by Harry &amp; Co</t>
  </si>
  <si>
    <t>As at 31 May 2020</t>
  </si>
  <si>
    <t>Acc No</t>
  </si>
  <si>
    <t>Account</t>
  </si>
  <si>
    <t>Debit</t>
  </si>
  <si>
    <t>Credit</t>
  </si>
  <si>
    <t>$</t>
  </si>
  <si>
    <t>Cash at Bank</t>
  </si>
  <si>
    <t>Inventory</t>
  </si>
  <si>
    <t>Accounts Receivable</t>
  </si>
  <si>
    <t>Office Equipment</t>
  </si>
  <si>
    <t>Assessment 3 Task 2</t>
  </si>
  <si>
    <t>Less Accumulated Depreciation on Office Equipment</t>
  </si>
  <si>
    <t>Plant &amp; Equipment</t>
  </si>
  <si>
    <t xml:space="preserve">Trial Balance </t>
  </si>
  <si>
    <t>Less Accumulated Depreciation Plant &amp; Equipment</t>
  </si>
  <si>
    <t>Accounts Payable</t>
  </si>
  <si>
    <t>GST</t>
  </si>
  <si>
    <t>PAYG Withholdings Payable</t>
  </si>
  <si>
    <t>Share Capital - Harry Mint</t>
  </si>
  <si>
    <t>Retained Earnings</t>
  </si>
  <si>
    <t>Sales</t>
  </si>
  <si>
    <t>Purchases</t>
  </si>
  <si>
    <t>Advertising &amp; Marketing</t>
  </si>
  <si>
    <t>Bank Fees</t>
  </si>
  <si>
    <t>Bookkeeping</t>
  </si>
  <si>
    <t>Depreciation</t>
  </si>
  <si>
    <t>Insurance</t>
  </si>
  <si>
    <t>Postae &amp; Freight</t>
  </si>
  <si>
    <t>Repairs &amp; Maintenance</t>
  </si>
  <si>
    <t>Telephone &amp; Internet</t>
  </si>
  <si>
    <t>Utilities</t>
  </si>
  <si>
    <t>Wages &amp; Salaries</t>
  </si>
  <si>
    <t>PJ</t>
  </si>
  <si>
    <t xml:space="preserve">Total </t>
  </si>
  <si>
    <t>PRAJ</t>
  </si>
  <si>
    <t>After Posting</t>
  </si>
  <si>
    <t>Posting</t>
  </si>
  <si>
    <t>SJ</t>
  </si>
  <si>
    <t>Special Journals</t>
  </si>
  <si>
    <t>CPJ</t>
  </si>
  <si>
    <t>CRJ</t>
  </si>
  <si>
    <t>SRAJ</t>
  </si>
  <si>
    <t>Dr</t>
  </si>
  <si>
    <t>Cr</t>
  </si>
  <si>
    <t> </t>
  </si>
  <si>
    <t>Prepaid Advertising</t>
  </si>
  <si>
    <t>Salaries Payable</t>
  </si>
  <si>
    <t>Sales Returns &amp; Allowances</t>
  </si>
  <si>
    <t>Discount Income</t>
  </si>
  <si>
    <t>Interest Income</t>
  </si>
  <si>
    <t>Purchases Returns &amp; Allowances</t>
  </si>
  <si>
    <t>Discount Expense</t>
  </si>
  <si>
    <t>Office Supplies</t>
  </si>
  <si>
    <t>Telephone</t>
  </si>
  <si>
    <t>Assessor please not there is a GST rounding error of .01</t>
  </si>
  <si>
    <t>Cash Payments Journal - Herbs by Harry &amp; Co</t>
  </si>
  <si>
    <t>CPJ06</t>
  </si>
  <si>
    <t>Date</t>
  </si>
  <si>
    <t>Details</t>
  </si>
  <si>
    <t>Folio</t>
  </si>
  <si>
    <t>Ref</t>
  </si>
  <si>
    <t xml:space="preserve">GST </t>
  </si>
  <si>
    <t>Accounts Payable Control</t>
  </si>
  <si>
    <t>Wages</t>
  </si>
  <si>
    <t>Postage &amp; Freight</t>
  </si>
  <si>
    <t>Advertising</t>
  </si>
  <si>
    <t>Sundry</t>
  </si>
  <si>
    <t>EFT</t>
  </si>
  <si>
    <t xml:space="preserve">ATO PAYG </t>
  </si>
  <si>
    <t>PAYG Payable</t>
  </si>
  <si>
    <t xml:space="preserve">Postage </t>
  </si>
  <si>
    <t>Payment of Account (Creditor)</t>
  </si>
  <si>
    <t>Cash Payments Journal June 2020</t>
  </si>
  <si>
    <t>Cheque 124</t>
  </si>
  <si>
    <t>Cheque 125</t>
  </si>
  <si>
    <t>Bookkeeping Fee</t>
  </si>
  <si>
    <t>Repairs to Machinery</t>
  </si>
  <si>
    <t>Freight</t>
  </si>
  <si>
    <t>Direct</t>
  </si>
  <si>
    <t>Cash Receipts Journal - Herbs by Harry &amp; Co</t>
  </si>
  <si>
    <t>CRJ06</t>
  </si>
  <si>
    <t>Accounts Receivable Control</t>
  </si>
  <si>
    <t>Interest</t>
  </si>
  <si>
    <t>Debtor S Smith - Paid Balance</t>
  </si>
  <si>
    <t>Efpos Settlement</t>
  </si>
  <si>
    <t>POS</t>
  </si>
  <si>
    <t>Debtor P Pan - Paid Balance</t>
  </si>
  <si>
    <t>Cash Receipts Journal June 2020</t>
  </si>
  <si>
    <t>Debtor J Jones - Paid Balance</t>
  </si>
  <si>
    <t>Debtor F Fry - Paid Balance</t>
  </si>
  <si>
    <t>Sales Journal</t>
  </si>
  <si>
    <t>SJ06</t>
  </si>
  <si>
    <t>Debtor</t>
  </si>
  <si>
    <t>Tax Inv #</t>
  </si>
  <si>
    <t>BKA Hardman</t>
  </si>
  <si>
    <t>INV205</t>
  </si>
  <si>
    <t>Catering Capers Pty Ltd</t>
  </si>
  <si>
    <t>INV206</t>
  </si>
  <si>
    <t>Café Red</t>
  </si>
  <si>
    <t>INV207</t>
  </si>
  <si>
    <t>Seekingon Pty Ltd</t>
  </si>
  <si>
    <t>INV208</t>
  </si>
  <si>
    <t>H&amp;J Catering Services</t>
  </si>
  <si>
    <t>INV209</t>
  </si>
  <si>
    <t>Metriscilo Pty Ltd</t>
  </si>
  <si>
    <t>INV210</t>
  </si>
  <si>
    <t xml:space="preserve">The Coast Café </t>
  </si>
  <si>
    <t>INV211</t>
  </si>
  <si>
    <t>Sales Journal June 2020</t>
  </si>
  <si>
    <t>The Hotel by the Sea</t>
  </si>
  <si>
    <t>INV212</t>
  </si>
  <si>
    <t>Salmon &amp; Steak Pty Ltd</t>
  </si>
  <si>
    <t>INV213</t>
  </si>
  <si>
    <t>INV214</t>
  </si>
  <si>
    <t>Total</t>
  </si>
  <si>
    <t>Sales Returns &amp; Allowances Journal</t>
  </si>
  <si>
    <t>SRAJ04</t>
  </si>
  <si>
    <t>Credit Note / Adjustment No</t>
  </si>
  <si>
    <t>Salmon &amp; Steak</t>
  </si>
  <si>
    <t>CN091</t>
  </si>
  <si>
    <t>Sales Returns and Allowances Journal</t>
  </si>
  <si>
    <t>June 2020</t>
  </si>
  <si>
    <t>Herbs by Harry Pty Ltd</t>
  </si>
  <si>
    <t>Purchases Journal</t>
  </si>
  <si>
    <t>PJ06</t>
  </si>
  <si>
    <t>Creditor</t>
  </si>
  <si>
    <t>Salt Bush Pty Ltd</t>
  </si>
  <si>
    <t>INV 23232</t>
  </si>
  <si>
    <t>CRD Imports Pty Ltd</t>
  </si>
  <si>
    <t>INV 44-02888</t>
  </si>
  <si>
    <t>JPM Wholesalers</t>
  </si>
  <si>
    <t>RBR210403-01</t>
  </si>
  <si>
    <t>Pepper Plant Pty Ltd</t>
  </si>
  <si>
    <t>SS008678</t>
  </si>
  <si>
    <t>The Smoke House</t>
  </si>
  <si>
    <t>198-673-998</t>
  </si>
  <si>
    <t>Fuel for the Fire Pty Ltd</t>
  </si>
  <si>
    <t>MMI848</t>
  </si>
  <si>
    <t>Purchases Journal June 2020</t>
  </si>
  <si>
    <t>SM &amp; PJ Potter</t>
  </si>
  <si>
    <t>TBT4837</t>
  </si>
  <si>
    <t>TCC001198</t>
  </si>
  <si>
    <t>RBR210418-03</t>
  </si>
  <si>
    <t>Small Group Holdings Pty Ltd</t>
  </si>
  <si>
    <t>INV 38192</t>
  </si>
  <si>
    <t>INV 44-02899</t>
  </si>
  <si>
    <t>Purchases Returns &amp; Allowances Journal</t>
  </si>
  <si>
    <t>PRAJ06</t>
  </si>
  <si>
    <t>Spices &amp; Things</t>
  </si>
  <si>
    <t>CR 44-00134</t>
  </si>
  <si>
    <t>The Pepper Plant</t>
  </si>
  <si>
    <t>TPPCN122</t>
  </si>
  <si>
    <t>Purchases Returns and Allowances Journal</t>
  </si>
  <si>
    <t xml:space="preserve">June 2020 </t>
  </si>
  <si>
    <t>General Journal</t>
  </si>
  <si>
    <t>Salaries Expense</t>
  </si>
  <si>
    <t>(to record accrued salaries)</t>
  </si>
  <si>
    <t xml:space="preserve">Accumulated Depreciation on Office Equipment               </t>
  </si>
  <si>
    <t xml:space="preserve">Accumulated Depreciation on Plant &amp; Equipment             </t>
  </si>
  <si>
    <t>(to record depreciation for June)</t>
  </si>
  <si>
    <t>Prepaid Advertising &amp; Marketing</t>
  </si>
  <si>
    <t>(to record portion of adversing that has been prepaid)</t>
  </si>
  <si>
    <t>Herbs by Harry and Co</t>
  </si>
  <si>
    <t>General Ledger</t>
  </si>
  <si>
    <t>Jnl Ref</t>
  </si>
  <si>
    <t>Amount</t>
  </si>
  <si>
    <t>balance b/d</t>
  </si>
  <si>
    <t>Sundry Payments</t>
  </si>
  <si>
    <t>Discount Expense + GST</t>
  </si>
  <si>
    <t>Sundry Receipts</t>
  </si>
  <si>
    <t>balance c/d</t>
  </si>
  <si>
    <t>Sales + GST</t>
  </si>
  <si>
    <t>Sales Reterns &amp; All + GST</t>
  </si>
  <si>
    <t>Discount Income +GST</t>
  </si>
  <si>
    <t>Purcahses + GST</t>
  </si>
  <si>
    <t>Purchases Returns +All</t>
  </si>
  <si>
    <t>Account Receivable Control</t>
  </si>
  <si>
    <t>Accounts Rec Control + GST</t>
  </si>
  <si>
    <t>Prepaid Advertising &amp; Mark</t>
  </si>
  <si>
    <t>Acc Dep Office Equip</t>
  </si>
  <si>
    <t>Acc Dep Plant &amp; Equip</t>
  </si>
  <si>
    <t>Wages &amp; Salaries Payable</t>
  </si>
  <si>
    <t>Accounts Rec Control</t>
  </si>
  <si>
    <t>Purchase Returns &amp; Allowances</t>
  </si>
  <si>
    <t>As at 30 June 2020</t>
  </si>
  <si>
    <t>Trial Balance at 30 June 2020</t>
  </si>
  <si>
    <t>Adjustments</t>
  </si>
  <si>
    <t>Adjusted Trial Balance</t>
  </si>
  <si>
    <t>Profit &amp; Loss Statement</t>
  </si>
  <si>
    <t>July 2019 To June 2020</t>
  </si>
  <si>
    <t>Income</t>
  </si>
  <si>
    <t>Sales Income</t>
  </si>
  <si>
    <t>less Sales Returns &amp; Allowance</t>
  </si>
  <si>
    <t>Total Income</t>
  </si>
  <si>
    <t>Cost Of Sales (COGS)</t>
  </si>
  <si>
    <t>less Purchases Returns &amp; Allowances</t>
  </si>
  <si>
    <t>Total COGS</t>
  </si>
  <si>
    <t>Gross Profit</t>
  </si>
  <si>
    <t>Expenses</t>
  </si>
  <si>
    <t>Total Expenses</t>
  </si>
  <si>
    <t>Net Profit</t>
  </si>
  <si>
    <t>Balance Sheet</t>
  </si>
  <si>
    <t>As of June 2020</t>
  </si>
  <si>
    <t>Assets</t>
  </si>
  <si>
    <t>Current Assets</t>
  </si>
  <si>
    <t>Total Current Assets</t>
  </si>
  <si>
    <t>Non-Current Assets</t>
  </si>
  <si>
    <t>Equipment</t>
  </si>
  <si>
    <t>Office Equipment at Cost</t>
  </si>
  <si>
    <t>Less Depreciation Office Equipment</t>
  </si>
  <si>
    <t>Less Depreciation Plant &amp; Equipment</t>
  </si>
  <si>
    <t>Total Non-Current Assets</t>
  </si>
  <si>
    <t>Total Assets</t>
  </si>
  <si>
    <t>Liabilities</t>
  </si>
  <si>
    <t>Current Liabilities</t>
  </si>
  <si>
    <t>Trade Creditors</t>
  </si>
  <si>
    <t>GST Liability</t>
  </si>
  <si>
    <t>Total Current Liabilities</t>
  </si>
  <si>
    <t>Total Liabilities</t>
  </si>
  <si>
    <t>Equity</t>
  </si>
  <si>
    <t>Share Capital</t>
  </si>
  <si>
    <t>Retained Earnings previous years</t>
  </si>
  <si>
    <t>Retained Earnings current year</t>
  </si>
  <si>
    <t>Total Liabilities and Equity</t>
  </si>
  <si>
    <t xml:space="preserve">Assessor please note in the benchmark answer the balance sheet is out .0.  This is a GST rounding issue. </t>
  </si>
  <si>
    <t>ISLA &amp; CO</t>
  </si>
  <si>
    <t>As at 30/04/2021</t>
  </si>
  <si>
    <t>Account No</t>
  </si>
  <si>
    <t>Sales Returns</t>
  </si>
  <si>
    <t>Freight, Postage &amp; Delivery Outwards</t>
  </si>
  <si>
    <t>Purchase Returns</t>
  </si>
  <si>
    <t>Freight, Postage &amp; Delivery Inwards</t>
  </si>
  <si>
    <t>Cleaning &amp; Laundry</t>
  </si>
  <si>
    <t>Interest Expense</t>
  </si>
  <si>
    <t>Rent Paid</t>
  </si>
  <si>
    <t>NAB Business Bank Account 306-234 12345678</t>
  </si>
  <si>
    <t>Cash Drawer</t>
  </si>
  <si>
    <t>Petty Cash</t>
  </si>
  <si>
    <t>Stock on Hand</t>
  </si>
  <si>
    <t>Accumulated Depreciation on Office Equipment</t>
  </si>
  <si>
    <t>Furniture &amp; Fittings</t>
  </si>
  <si>
    <t>Accumulated Depreciation Furniture &amp; Fittings</t>
  </si>
  <si>
    <t>Loans from Joelle</t>
  </si>
  <si>
    <t>Loans NAB</t>
  </si>
  <si>
    <t xml:space="preserve">Adjusted Trial Balance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</si>
</sst>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quot;$&quot;#,##0.00_);[Red]\(&quot;$&quot;#,##0.00\)"/>
    <numFmt numFmtId="165" formatCode="#,##0.00;\(#,##0.00\)"/>
    <numFmt numFmtId="166" formatCode="&quot;$&quot;#,##0.00;[Red]\(&quot;$&quot;#,##0.00\)"/>
  </numFmts>
  <fonts count="6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0000"/>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1"/>
      <name val="Arial"/>
      <family val="2"/>
    </font>
    <font>
      <sz val="10"/>
      <color theme="1"/>
      <name val="Arial"/>
      <family val="2"/>
    </font>
    <font>
      <sz val="10"/>
      <color rgb="FF000000"/>
      <name val="Arial"/>
      <family val="2"/>
    </font>
    <font>
      <sz val="14"/>
      <color theme="1"/>
      <name val="Arial"/>
      <family val="2"/>
    </font>
    <font>
      <b/>
      <sz val="16"/>
      <color theme="1"/>
      <name val="Arial"/>
      <family val="2"/>
    </font>
    <font>
      <sz val="16"/>
      <color theme="1"/>
      <name val="Calibri"/>
      <family val="2"/>
      <scheme val="minor"/>
    </font>
    <font>
      <sz val="16"/>
      <color theme="1"/>
      <name val="Arial"/>
      <family val="2"/>
    </font>
    <font>
      <sz val="16"/>
      <color rgb="FF000000"/>
      <name val="Arial"/>
      <family val="2"/>
    </font>
    <font>
      <u/>
      <sz val="11"/>
      <color theme="10"/>
      <name val="Calibri"/>
      <family val="2"/>
      <scheme val="minor"/>
    </font>
    <font>
      <b/>
      <sz val="12"/>
      <color theme="1"/>
      <name val="Arial"/>
      <family val="2"/>
    </font>
    <font>
      <sz val="20"/>
      <color theme="1"/>
      <name val="Calibri"/>
      <family val="2"/>
      <scheme val="minor"/>
    </font>
    <font>
      <sz val="16"/>
      <color rgb="FF0D0D0D"/>
      <name val="Arial"/>
      <family val="2"/>
    </font>
    <font>
      <sz val="22"/>
      <color theme="1"/>
      <name val="Arial"/>
      <family val="2"/>
    </font>
    <font>
      <b/>
      <sz val="12"/>
      <color theme="1"/>
      <name val="Calibri"/>
      <family val="2"/>
      <scheme val="minor"/>
    </font>
    <font>
      <b/>
      <sz val="14"/>
      <name val="Arial"/>
      <family val="2"/>
    </font>
    <font>
      <sz val="11"/>
      <name val="Arial"/>
      <family val="2"/>
    </font>
    <font>
      <sz val="10"/>
      <name val="Arial"/>
      <family val="2"/>
    </font>
    <font>
      <b/>
      <sz val="8"/>
      <name val="Arial"/>
      <family val="2"/>
    </font>
    <font>
      <sz val="8"/>
      <name val="Arial"/>
      <family val="2"/>
    </font>
    <font>
      <sz val="12"/>
      <color theme="1"/>
      <name val="Simplon Norm"/>
      <family val="2"/>
    </font>
    <font>
      <b/>
      <sz val="22"/>
      <color theme="1"/>
      <name val="Arial"/>
      <family val="2"/>
    </font>
    <font>
      <b/>
      <sz val="12"/>
      <color theme="1"/>
      <name val="Simplon Norm"/>
      <family val="2"/>
    </font>
    <font>
      <sz val="12"/>
      <color rgb="FF000000"/>
      <name val="Simplon Norm"/>
      <family val="2"/>
    </font>
    <font>
      <b/>
      <sz val="12"/>
      <color rgb="FF000000"/>
      <name val="Simplon Norm"/>
      <family val="2"/>
    </font>
    <font>
      <sz val="12"/>
      <name val="Simplon Norm"/>
      <family val="2"/>
    </font>
    <font>
      <sz val="12"/>
      <color rgb="FFFF0000"/>
      <name val="Simplon Norm"/>
      <family val="2"/>
    </font>
    <font>
      <b/>
      <sz val="11"/>
      <name val="Simplon Norm"/>
      <family val="2"/>
    </font>
    <font>
      <sz val="10"/>
      <color theme="0"/>
      <name val="Arial"/>
      <family val="2"/>
    </font>
    <font>
      <b/>
      <sz val="11"/>
      <color theme="1"/>
      <name val="Simplon Norm"/>
      <family val="2"/>
    </font>
    <font>
      <sz val="11"/>
      <color rgb="FFFF0000"/>
      <name val="Simplon Norm"/>
      <family val="2"/>
    </font>
    <font>
      <b/>
      <sz val="11"/>
      <color rgb="FFFF0000"/>
      <name val="Simplon Norm"/>
      <family val="2"/>
    </font>
    <font>
      <b/>
      <sz val="12"/>
      <color rgb="FFFF0000"/>
      <name val="Simplon Norm"/>
      <family val="2"/>
    </font>
    <font>
      <b/>
      <sz val="11"/>
      <color rgb="FF000000"/>
      <name val="Simplon Norm"/>
      <family val="2"/>
    </font>
    <font>
      <sz val="11"/>
      <color rgb="FF000000"/>
      <name val="Simplon Norm"/>
      <family val="2"/>
    </font>
    <font>
      <sz val="11"/>
      <color theme="1"/>
      <name val="Simplon Norm"/>
      <family val="2"/>
    </font>
    <font>
      <sz val="11"/>
      <name val="Simplon Norm"/>
      <family val="2"/>
    </font>
    <font>
      <b/>
      <sz val="10"/>
      <name val="Arial"/>
      <family val="2"/>
    </font>
    <font>
      <sz val="8"/>
      <name val="Calibri"/>
      <family val="2"/>
      <scheme val="minor"/>
    </font>
    <font>
      <b/>
      <sz val="11"/>
      <color theme="0"/>
      <name val="Simplon Norm"/>
      <family val="2"/>
    </font>
    <font>
      <sz val="11"/>
      <color theme="0"/>
      <name val="Calibri"/>
      <family val="2"/>
      <scheme val="minor"/>
    </font>
    <font>
      <sz val="11"/>
      <color theme="0"/>
      <name val="Simplon Norm"/>
      <family val="2"/>
    </font>
    <font>
      <b/>
      <sz val="12"/>
      <name val="Simplon Norm"/>
      <family val="2"/>
    </font>
    <font>
      <sz val="12"/>
      <color theme="0"/>
      <name val="Simplon Norm"/>
      <family val="2"/>
    </font>
    <font>
      <b/>
      <sz val="10"/>
      <color theme="0"/>
      <name val="Simplon Norm"/>
      <family val="2"/>
    </font>
    <font>
      <sz val="12"/>
      <color rgb="FFC00000"/>
      <name val="Simplon Norm"/>
      <family val="2"/>
    </font>
    <font>
      <b/>
      <sz val="10"/>
      <color indexed="9"/>
      <name val="Times New Roman"/>
      <family val="1"/>
    </font>
    <font>
      <b/>
      <sz val="10"/>
      <name val="Times New Roman"/>
      <family val="1"/>
    </font>
    <font>
      <sz val="12"/>
      <color theme="0"/>
      <name val="Calibri"/>
      <family val="2"/>
      <scheme val="minor"/>
    </font>
    <font>
      <sz val="12"/>
      <color rgb="FFFFFFFF"/>
      <name val="Simplon Norm"/>
      <family val="2"/>
    </font>
    <font>
      <sz val="12"/>
      <color rgb="FF000000"/>
      <name val="Calibri"/>
      <family val="2"/>
      <scheme val="minor"/>
    </font>
    <font>
      <sz val="12"/>
      <color rgb="FFFF0000"/>
      <name val="Calibri"/>
      <family val="2"/>
    </font>
    <font>
      <b/>
      <sz val="11"/>
      <color indexed="9"/>
      <name val="Simplon Norm"/>
      <family val="2"/>
    </font>
  </fonts>
  <fills count="2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rgb="FF7030A0"/>
        <bgColor indexed="64"/>
      </patternFill>
    </fill>
    <fill>
      <patternFill patternType="solid">
        <fgColor theme="4" tint="-0.249977111117893"/>
        <bgColor indexed="64"/>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2F2F2"/>
        <bgColor indexed="64"/>
      </patternFill>
    </fill>
    <fill>
      <patternFill patternType="solid">
        <fgColor rgb="FFD9E1F2"/>
        <bgColor indexed="64"/>
      </patternFill>
    </fill>
    <fill>
      <patternFill patternType="solid">
        <fgColor rgb="FFA6A6A6"/>
        <bgColor indexed="64"/>
      </patternFill>
    </fill>
    <fill>
      <patternFill patternType="solid">
        <fgColor rgb="FF305496"/>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indexed="64"/>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indexed="64"/>
      </top>
      <bottom style="double">
        <color indexed="64"/>
      </bottom>
      <diagonal/>
    </border>
    <border>
      <left style="thin">
        <color auto="1"/>
      </left>
      <right style="thin">
        <color auto="1"/>
      </right>
      <top/>
      <bottom style="medium">
        <color rgb="FF000000"/>
      </bottom>
      <diagonal/>
    </border>
    <border>
      <left style="medium">
        <color rgb="FF000000"/>
      </left>
      <right/>
      <top/>
      <bottom/>
      <diagonal/>
    </border>
    <border>
      <left/>
      <right style="medium">
        <color rgb="FF000000"/>
      </right>
      <top/>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right/>
      <top style="thick">
        <color indexed="64"/>
      </top>
      <bottom/>
      <diagonal/>
    </border>
    <border>
      <left style="medium">
        <color rgb="FF000000"/>
      </left>
      <right style="thin">
        <color rgb="FF000000"/>
      </right>
      <top style="thick">
        <color indexed="64"/>
      </top>
      <bottom/>
      <diagonal/>
    </border>
    <border>
      <left style="thin">
        <color rgb="FF000000"/>
      </left>
      <right style="thick">
        <color indexed="64"/>
      </right>
      <top style="thick">
        <color indexed="64"/>
      </top>
      <bottom/>
      <diagonal/>
    </border>
    <border>
      <left/>
      <right style="thick">
        <color indexed="64"/>
      </right>
      <top style="thick">
        <color indexed="64"/>
      </top>
      <bottom/>
      <diagonal/>
    </border>
    <border>
      <left style="medium">
        <color indexed="64"/>
      </left>
      <right style="thin">
        <color indexed="64"/>
      </right>
      <top/>
      <bottom style="medium">
        <color rgb="FF000000"/>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theme="1" tint="0.499984740745262"/>
      </right>
      <top style="thin">
        <color theme="0" tint="-0.14993743705557422"/>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medium">
        <color theme="1" tint="0.499984740745262"/>
      </right>
      <top/>
      <bottom style="thin">
        <color theme="0" tint="-0.14993743705557422"/>
      </bottom>
      <diagonal/>
    </border>
    <border>
      <left style="thin">
        <color theme="0" tint="-0.14993743705557422"/>
      </left>
      <right style="thin">
        <color theme="0" tint="-0.14993743705557422"/>
      </right>
      <top/>
      <bottom style="medium">
        <color indexed="64"/>
      </bottom>
      <diagonal/>
    </border>
    <border>
      <left style="thin">
        <color theme="0" tint="-0.14993743705557422"/>
      </left>
      <right style="thin">
        <color theme="0" tint="-0.14993743705557422"/>
      </right>
      <top style="thin">
        <color theme="0" tint="-0.14993743705557422"/>
      </top>
      <bottom style="medium">
        <color indexed="64"/>
      </bottom>
      <diagonal/>
    </border>
    <border>
      <left style="thin">
        <color theme="0" tint="-0.14993743705557422"/>
      </left>
      <right/>
      <top/>
      <bottom style="thin">
        <color theme="0" tint="-0.14993743705557422"/>
      </bottom>
      <diagonal/>
    </border>
    <border>
      <left/>
      <right style="medium">
        <color theme="1" tint="0.499984740745262"/>
      </right>
      <top style="thin">
        <color theme="0" tint="-0.14993743705557422"/>
      </top>
      <bottom style="thin">
        <color theme="0" tint="-0.14993743705557422"/>
      </bottom>
      <diagonal/>
    </border>
    <border>
      <left/>
      <right style="thin">
        <color theme="0" tint="-0.14993743705557422"/>
      </right>
      <top/>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theme="1" tint="0.499984740745262"/>
      </right>
      <top style="thin">
        <color theme="0" tint="-0.14993743705557422"/>
      </top>
      <bottom style="medium">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3743705557422"/>
      </left>
      <right/>
      <top style="thin">
        <color theme="0" tint="-0.14993743705557422"/>
      </top>
      <bottom style="thin">
        <color indexed="64"/>
      </bottom>
      <diagonal/>
    </border>
    <border>
      <left style="thin">
        <color theme="0" tint="-0.14993743705557422"/>
      </left>
      <right/>
      <top style="thin">
        <color theme="0" tint="-0.14993743705557422"/>
      </top>
      <bottom style="thin">
        <color theme="0" tint="-0.14993743705557422"/>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rgb="FF000000"/>
      </left>
      <right style="medium">
        <color rgb="FF000000"/>
      </right>
      <top/>
      <bottom style="medium">
        <color rgb="FF000000"/>
      </bottom>
      <diagonal/>
    </border>
    <border>
      <left style="medium">
        <color indexed="64"/>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indexed="64"/>
      </right>
      <top style="thin">
        <color theme="0" tint="-0.14993743705557422"/>
      </top>
      <bottom style="thin">
        <color theme="0" tint="-0.14993743705557422"/>
      </bottom>
      <diagonal/>
    </border>
    <border>
      <left/>
      <right style="medium">
        <color indexed="64"/>
      </right>
      <top style="thin">
        <color theme="0" tint="-0.14993743705557422"/>
      </top>
      <bottom style="thin">
        <color theme="0" tint="-0.14993743705557422"/>
      </bottom>
      <diagonal/>
    </border>
    <border>
      <left style="thin">
        <color theme="0" tint="-0.14993743705557422"/>
      </left>
      <right style="medium">
        <color indexed="64"/>
      </right>
      <top style="thin">
        <color theme="0" tint="-0.14993743705557422"/>
      </top>
      <bottom/>
      <diagonal/>
    </border>
    <border>
      <left style="thin">
        <color theme="0" tint="-0.14993743705557422"/>
      </left>
      <right style="medium">
        <color indexed="64"/>
      </right>
      <top style="thin">
        <color indexed="64"/>
      </top>
      <bottom style="double">
        <color indexed="64"/>
      </bottom>
      <diagonal/>
    </border>
    <border>
      <left style="thin">
        <color theme="0" tint="-0.14993743705557422"/>
      </left>
      <right style="medium">
        <color indexed="64"/>
      </right>
      <top/>
      <bottom style="thin">
        <color theme="0" tint="-0.14993743705557422"/>
      </bottom>
      <diagonal/>
    </border>
    <border>
      <left style="thin">
        <color theme="0" tint="-0.14993743705557422"/>
      </left>
      <right style="medium">
        <color indexed="64"/>
      </right>
      <top style="thin">
        <color theme="0" tint="-0.14993743705557422"/>
      </top>
      <bottom style="medium">
        <color indexed="64"/>
      </bottom>
      <diagonal/>
    </border>
    <border>
      <left style="thin">
        <color theme="0" tint="-0.14993743705557422"/>
      </left>
      <right style="medium">
        <color indexed="64"/>
      </right>
      <top/>
      <bottom style="double">
        <color indexed="64"/>
      </bottom>
      <diagonal/>
    </border>
    <border>
      <left style="medium">
        <color indexed="64"/>
      </left>
      <right style="thin">
        <color theme="0" tint="-0.14993743705557422"/>
      </right>
      <top style="thin">
        <color theme="0" tint="-0.14993743705557422"/>
      </top>
      <bottom style="medium">
        <color indexed="64"/>
      </bottom>
      <diagonal/>
    </border>
    <border>
      <left style="thin">
        <color theme="0" tint="-0.14993743705557422"/>
      </left>
      <right/>
      <top style="thin">
        <color theme="0" tint="-0.14993743705557422"/>
      </top>
      <bottom style="medium">
        <color indexed="64"/>
      </bottom>
      <diagonal/>
    </border>
    <border>
      <left style="thin">
        <color theme="0" tint="-0.14993743705557422"/>
      </left>
      <right style="medium">
        <color indexed="64"/>
      </right>
      <top/>
      <bottom style="medium">
        <color indexed="64"/>
      </bottom>
      <diagonal/>
    </border>
  </borders>
  <cellStyleXfs count="4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0"/>
    <xf numFmtId="0" fontId="8" fillId="0" borderId="0"/>
    <xf numFmtId="0" fontId="3" fillId="0" borderId="0"/>
    <xf numFmtId="0" fontId="17" fillId="0" borderId="0" applyNumberFormat="0" applyFill="0" applyBorder="0" applyAlignment="0" applyProtection="0"/>
    <xf numFmtId="0" fontId="2" fillId="0" borderId="0"/>
    <xf numFmtId="0" fontId="1" fillId="0" borderId="0"/>
    <xf numFmtId="43" fontId="8" fillId="0" borderId="0" applyFont="0" applyFill="0" applyBorder="0" applyAlignment="0" applyProtection="0"/>
    <xf numFmtId="44" fontId="8" fillId="0" borderId="0" applyFont="0" applyFill="0" applyBorder="0" applyAlignment="0" applyProtection="0"/>
    <xf numFmtId="0" fontId="1" fillId="0" borderId="0"/>
    <xf numFmtId="0" fontId="1" fillId="0" borderId="0"/>
  </cellStyleXfs>
  <cellXfs count="428">
    <xf numFmtId="0" fontId="0" fillId="0" borderId="0" xfId="0"/>
    <xf numFmtId="0" fontId="8" fillId="0" borderId="0" xfId="34"/>
    <xf numFmtId="0" fontId="8" fillId="2" borderId="0" xfId="34" applyFill="1"/>
    <xf numFmtId="0" fontId="9" fillId="2" borderId="0" xfId="34" applyFont="1" applyFill="1"/>
    <xf numFmtId="0" fontId="10" fillId="2" borderId="0" xfId="34" applyFont="1" applyFill="1" applyAlignment="1">
      <alignment wrapText="1"/>
    </xf>
    <xf numFmtId="0" fontId="11" fillId="2" borderId="0" xfId="34" applyFont="1" applyFill="1" applyAlignment="1">
      <alignment horizontal="left" vertical="top" wrapText="1"/>
    </xf>
    <xf numFmtId="0" fontId="8" fillId="0" borderId="0" xfId="34" applyAlignment="1">
      <alignment horizontal="left"/>
    </xf>
    <xf numFmtId="0" fontId="13" fillId="0" borderId="0" xfId="34" applyFont="1"/>
    <xf numFmtId="0" fontId="14" fillId="0" borderId="0" xfId="34" applyFont="1"/>
    <xf numFmtId="0" fontId="14" fillId="2" borderId="0" xfId="34" applyFont="1" applyFill="1"/>
    <xf numFmtId="0" fontId="15" fillId="0" borderId="0" xfId="34" applyFont="1"/>
    <xf numFmtId="0" fontId="16" fillId="2" borderId="0" xfId="34" applyFont="1" applyFill="1" applyAlignment="1">
      <alignment horizontal="left" vertical="center"/>
    </xf>
    <xf numFmtId="0" fontId="19" fillId="2" borderId="0" xfId="34" applyFont="1" applyFill="1"/>
    <xf numFmtId="0" fontId="20" fillId="2" borderId="0" xfId="34" applyFont="1" applyFill="1" applyAlignment="1">
      <alignment vertical="center"/>
    </xf>
    <xf numFmtId="0" fontId="15" fillId="2" borderId="0" xfId="34" applyFont="1" applyFill="1"/>
    <xf numFmtId="0" fontId="26" fillId="0" borderId="0" xfId="0" applyFont="1" applyAlignment="1">
      <alignment vertical="center"/>
    </xf>
    <xf numFmtId="4" fontId="26" fillId="5" borderId="18" xfId="0" applyNumberFormat="1" applyFont="1" applyFill="1" applyBorder="1" applyAlignment="1">
      <alignment horizontal="right" vertical="center"/>
    </xf>
    <xf numFmtId="0" fontId="27" fillId="0" borderId="1" xfId="0" applyFont="1" applyBorder="1" applyAlignment="1">
      <alignment vertical="center"/>
    </xf>
    <xf numFmtId="0" fontId="27" fillId="5" borderId="1" xfId="0" applyFont="1" applyFill="1" applyBorder="1" applyAlignment="1">
      <alignment vertical="center"/>
    </xf>
    <xf numFmtId="4" fontId="27" fillId="5" borderId="1" xfId="0" applyNumberFormat="1" applyFont="1" applyFill="1" applyBorder="1" applyAlignment="1">
      <alignment horizontal="right" vertical="center"/>
    </xf>
    <xf numFmtId="0" fontId="27" fillId="0" borderId="2" xfId="0" applyFont="1" applyBorder="1" applyAlignment="1">
      <alignment vertical="center"/>
    </xf>
    <xf numFmtId="0" fontId="27" fillId="5" borderId="2" xfId="0" applyFont="1" applyFill="1" applyBorder="1" applyAlignment="1">
      <alignment vertical="center"/>
    </xf>
    <xf numFmtId="4" fontId="27" fillId="5" borderId="2" xfId="0" applyNumberFormat="1" applyFont="1" applyFill="1" applyBorder="1" applyAlignment="1">
      <alignment horizontal="right" vertical="center"/>
    </xf>
    <xf numFmtId="0" fontId="26" fillId="6" borderId="7" xfId="0" applyFont="1" applyFill="1" applyBorder="1" applyAlignment="1">
      <alignment horizontal="right" vertical="center"/>
    </xf>
    <xf numFmtId="0" fontId="26" fillId="4" borderId="8" xfId="0" applyFont="1" applyFill="1" applyBorder="1" applyAlignment="1">
      <alignment vertical="center"/>
    </xf>
    <xf numFmtId="0" fontId="26" fillId="4" borderId="8" xfId="0" applyFont="1" applyFill="1" applyBorder="1" applyAlignment="1">
      <alignment horizontal="left" vertical="center"/>
    </xf>
    <xf numFmtId="0" fontId="26" fillId="6" borderId="8" xfId="0" applyFont="1" applyFill="1" applyBorder="1" applyAlignment="1">
      <alignment horizontal="right" vertical="center"/>
    </xf>
    <xf numFmtId="2" fontId="27" fillId="5" borderId="1" xfId="0" applyNumberFormat="1" applyFont="1" applyFill="1" applyBorder="1" applyAlignment="1">
      <alignment horizontal="right" vertical="center"/>
    </xf>
    <xf numFmtId="2" fontId="27" fillId="5" borderId="1" xfId="0" applyNumberFormat="1" applyFont="1" applyFill="1" applyBorder="1" applyAlignment="1">
      <alignment vertical="center"/>
    </xf>
    <xf numFmtId="0" fontId="0" fillId="2" borderId="0" xfId="0" applyFill="1"/>
    <xf numFmtId="0" fontId="25" fillId="2" borderId="0" xfId="0" applyFont="1" applyFill="1"/>
    <xf numFmtId="0" fontId="25" fillId="7" borderId="0" xfId="0" applyFont="1" applyFill="1"/>
    <xf numFmtId="0" fontId="0" fillId="2" borderId="0" xfId="0" applyFill="1" applyAlignment="1">
      <alignment wrapText="1"/>
    </xf>
    <xf numFmtId="0" fontId="12" fillId="2" borderId="0" xfId="34" applyFont="1" applyFill="1" applyAlignment="1">
      <alignment horizontal="left" vertical="center"/>
    </xf>
    <xf numFmtId="0" fontId="28" fillId="8" borderId="0" xfId="0" applyFont="1" applyFill="1"/>
    <xf numFmtId="0" fontId="0" fillId="8" borderId="0" xfId="0" applyFill="1"/>
    <xf numFmtId="0" fontId="28" fillId="0" borderId="0" xfId="0" applyFont="1"/>
    <xf numFmtId="0" fontId="28" fillId="4" borderId="0" xfId="0" applyFont="1" applyFill="1"/>
    <xf numFmtId="0" fontId="31" fillId="0" borderId="0" xfId="0" applyFont="1" applyAlignment="1">
      <alignment wrapText="1"/>
    </xf>
    <xf numFmtId="0" fontId="32" fillId="0" borderId="0" xfId="0" applyFont="1" applyAlignment="1">
      <alignment wrapText="1"/>
    </xf>
    <xf numFmtId="0" fontId="31" fillId="6" borderId="11" xfId="0" applyFont="1" applyFill="1" applyBorder="1" applyAlignment="1">
      <alignment wrapText="1"/>
    </xf>
    <xf numFmtId="0" fontId="31" fillId="6" borderId="12" xfId="0" applyFont="1" applyFill="1" applyBorder="1" applyAlignment="1">
      <alignment wrapText="1"/>
    </xf>
    <xf numFmtId="0" fontId="31" fillId="6" borderId="10" xfId="0" applyFont="1" applyFill="1" applyBorder="1" applyAlignment="1">
      <alignment wrapText="1"/>
    </xf>
    <xf numFmtId="14" fontId="33" fillId="0" borderId="13" xfId="0" applyNumberFormat="1" applyFont="1" applyBorder="1" applyAlignment="1">
      <alignment wrapText="1"/>
    </xf>
    <xf numFmtId="0" fontId="33" fillId="0" borderId="0" xfId="0" applyFont="1" applyAlignment="1">
      <alignment wrapText="1"/>
    </xf>
    <xf numFmtId="4" fontId="33" fillId="0" borderId="0" xfId="0" applyNumberFormat="1" applyFont="1" applyAlignment="1">
      <alignment wrapText="1"/>
    </xf>
    <xf numFmtId="14" fontId="33" fillId="0" borderId="0" xfId="0" applyNumberFormat="1" applyFont="1" applyAlignment="1">
      <alignment wrapText="1"/>
    </xf>
    <xf numFmtId="14" fontId="34" fillId="0" borderId="13" xfId="0" applyNumberFormat="1" applyFont="1" applyBorder="1" applyAlignment="1">
      <alignment wrapText="1"/>
    </xf>
    <xf numFmtId="0" fontId="34" fillId="0" borderId="0" xfId="0" applyFont="1" applyAlignment="1">
      <alignment wrapText="1"/>
    </xf>
    <xf numFmtId="4" fontId="34" fillId="0" borderId="0" xfId="0" applyNumberFormat="1" applyFont="1" applyAlignment="1">
      <alignment wrapText="1"/>
    </xf>
    <xf numFmtId="0" fontId="34" fillId="0" borderId="14" xfId="0" applyFont="1" applyBorder="1" applyAlignment="1">
      <alignment wrapText="1"/>
    </xf>
    <xf numFmtId="0" fontId="31" fillId="0" borderId="13" xfId="0" applyFont="1" applyBorder="1" applyAlignment="1">
      <alignment wrapText="1"/>
    </xf>
    <xf numFmtId="14" fontId="34" fillId="0" borderId="0" xfId="0" applyNumberFormat="1" applyFont="1" applyAlignment="1">
      <alignment wrapText="1"/>
    </xf>
    <xf numFmtId="0" fontId="28" fillId="0" borderId="13" xfId="0" applyFont="1" applyBorder="1"/>
    <xf numFmtId="43" fontId="34" fillId="0" borderId="14" xfId="0" applyNumberFormat="1" applyFont="1" applyBorder="1" applyAlignment="1">
      <alignment wrapText="1"/>
    </xf>
    <xf numFmtId="4" fontId="34" fillId="0" borderId="14" xfId="0" applyNumberFormat="1" applyFont="1" applyBorder="1" applyAlignment="1">
      <alignment wrapText="1"/>
    </xf>
    <xf numFmtId="2" fontId="34" fillId="0" borderId="14" xfId="0" applyNumberFormat="1" applyFont="1" applyBorder="1" applyAlignment="1">
      <alignment wrapText="1"/>
    </xf>
    <xf numFmtId="0" fontId="31" fillId="0" borderId="14" xfId="0" applyFont="1" applyBorder="1" applyAlignment="1">
      <alignment wrapText="1"/>
    </xf>
    <xf numFmtId="43" fontId="34" fillId="0" borderId="0" xfId="0" applyNumberFormat="1" applyFont="1" applyAlignment="1">
      <alignment wrapText="1"/>
    </xf>
    <xf numFmtId="0" fontId="34" fillId="0" borderId="0" xfId="0" applyFont="1"/>
    <xf numFmtId="4" fontId="34" fillId="0" borderId="14" xfId="0" applyNumberFormat="1" applyFont="1" applyBorder="1"/>
    <xf numFmtId="43" fontId="34" fillId="0" borderId="0" xfId="0" applyNumberFormat="1" applyFont="1"/>
    <xf numFmtId="0" fontId="0" fillId="4" borderId="0" xfId="0" applyFill="1"/>
    <xf numFmtId="0" fontId="37" fillId="4" borderId="0" xfId="0" applyFont="1" applyFill="1"/>
    <xf numFmtId="0" fontId="22" fillId="4" borderId="0" xfId="0" applyFont="1" applyFill="1"/>
    <xf numFmtId="0" fontId="0" fillId="10" borderId="0" xfId="0" applyFill="1"/>
    <xf numFmtId="0" fontId="38" fillId="0" borderId="1" xfId="0" applyFont="1" applyBorder="1" applyAlignment="1">
      <alignment vertical="center"/>
    </xf>
    <xf numFmtId="0" fontId="22" fillId="10" borderId="0" xfId="0" applyFont="1" applyFill="1"/>
    <xf numFmtId="44" fontId="40" fillId="0" borderId="23" xfId="0" applyNumberFormat="1" applyFont="1" applyBorder="1"/>
    <xf numFmtId="0" fontId="43" fillId="0" borderId="27" xfId="0" applyFont="1" applyBorder="1"/>
    <xf numFmtId="4" fontId="0" fillId="10" borderId="0" xfId="0" applyNumberFormat="1" applyFill="1"/>
    <xf numFmtId="0" fontId="41" fillId="0" borderId="8" xfId="0" applyFont="1" applyBorder="1" applyAlignment="1">
      <alignment horizontal="center"/>
    </xf>
    <xf numFmtId="0" fontId="41" fillId="0" borderId="8" xfId="0" applyFont="1" applyBorder="1" applyAlignment="1">
      <alignment horizontal="center" wrapText="1"/>
    </xf>
    <xf numFmtId="14" fontId="42" fillId="0" borderId="8" xfId="0" applyNumberFormat="1" applyFont="1" applyBorder="1" applyAlignment="1">
      <alignment horizontal="left"/>
    </xf>
    <xf numFmtId="0" fontId="42" fillId="0" borderId="8" xfId="0" applyFont="1" applyBorder="1"/>
    <xf numFmtId="3" fontId="42" fillId="0" borderId="8" xfId="0" applyNumberFormat="1" applyFont="1" applyBorder="1" applyAlignment="1">
      <alignment horizontal="right" vertical="center"/>
    </xf>
    <xf numFmtId="14" fontId="38" fillId="0" borderId="8" xfId="0" applyNumberFormat="1" applyFont="1" applyBorder="1" applyAlignment="1">
      <alignment horizontal="left"/>
    </xf>
    <xf numFmtId="0" fontId="38" fillId="0" borderId="8" xfId="0" applyFont="1" applyBorder="1"/>
    <xf numFmtId="3" fontId="38" fillId="0" borderId="8" xfId="0" applyNumberFormat="1" applyFont="1" applyBorder="1" applyAlignment="1">
      <alignment horizontal="right" vertical="center"/>
    </xf>
    <xf numFmtId="4" fontId="42" fillId="0" borderId="8" xfId="0" applyNumberFormat="1" applyFont="1" applyBorder="1"/>
    <xf numFmtId="43" fontId="42" fillId="0" borderId="8" xfId="0" applyNumberFormat="1" applyFont="1" applyBorder="1" applyAlignment="1">
      <alignment horizontal="left"/>
    </xf>
    <xf numFmtId="43" fontId="42" fillId="0" borderId="8" xfId="0" applyNumberFormat="1" applyFont="1" applyBorder="1" applyAlignment="1">
      <alignment horizontal="right" vertical="center"/>
    </xf>
    <xf numFmtId="43" fontId="44" fillId="0" borderId="8" xfId="0" applyNumberFormat="1" applyFont="1" applyBorder="1"/>
    <xf numFmtId="43" fontId="38" fillId="0" borderId="8" xfId="0" applyNumberFormat="1" applyFont="1" applyBorder="1" applyAlignment="1">
      <alignment horizontal="right" vertical="center"/>
    </xf>
    <xf numFmtId="43" fontId="38" fillId="0" borderId="8" xfId="0" applyNumberFormat="1" applyFont="1" applyBorder="1"/>
    <xf numFmtId="4" fontId="42" fillId="0" borderId="8" xfId="0" applyNumberFormat="1" applyFont="1" applyBorder="1" applyAlignment="1">
      <alignment horizontal="left" vertical="center"/>
    </xf>
    <xf numFmtId="0" fontId="42" fillId="0" borderId="8" xfId="0" applyFont="1" applyBorder="1" applyAlignment="1">
      <alignment horizontal="left" vertical="center"/>
    </xf>
    <xf numFmtId="43" fontId="42" fillId="0" borderId="24" xfId="0" applyNumberFormat="1" applyFont="1" applyBorder="1" applyAlignment="1">
      <alignment horizontal="right" vertical="center"/>
    </xf>
    <xf numFmtId="43" fontId="0" fillId="10" borderId="0" xfId="0" applyNumberFormat="1" applyFill="1"/>
    <xf numFmtId="0" fontId="44" fillId="0" borderId="8" xfId="0" applyFont="1" applyBorder="1"/>
    <xf numFmtId="43" fontId="38" fillId="0" borderId="8" xfId="0" applyNumberFormat="1" applyFont="1" applyBorder="1" applyAlignment="1">
      <alignment horizontal="left"/>
    </xf>
    <xf numFmtId="43" fontId="39" fillId="0" borderId="34" xfId="0" applyNumberFormat="1" applyFont="1" applyBorder="1" applyAlignment="1">
      <alignment horizontal="right" vertical="center"/>
    </xf>
    <xf numFmtId="0" fontId="36" fillId="10" borderId="0" xfId="0" applyFont="1" applyFill="1"/>
    <xf numFmtId="0" fontId="45" fillId="10" borderId="0" xfId="0" applyFont="1" applyFill="1"/>
    <xf numFmtId="43" fontId="5" fillId="0" borderId="0" xfId="0" applyNumberFormat="1" applyFont="1"/>
    <xf numFmtId="14" fontId="44" fillId="0" borderId="8" xfId="0" applyNumberFormat="1" applyFont="1" applyBorder="1" applyAlignment="1">
      <alignment horizontal="left"/>
    </xf>
    <xf numFmtId="0" fontId="44" fillId="0" borderId="8" xfId="0" applyFont="1" applyBorder="1" applyAlignment="1">
      <alignment horizontal="center"/>
    </xf>
    <xf numFmtId="0" fontId="43" fillId="0" borderId="8" xfId="0" applyFont="1" applyBorder="1"/>
    <xf numFmtId="14" fontId="43" fillId="0" borderId="8" xfId="0" applyNumberFormat="1" applyFont="1" applyBorder="1" applyAlignment="1">
      <alignment horizontal="left"/>
    </xf>
    <xf numFmtId="3" fontId="43" fillId="0" borderId="8" xfId="0" applyNumberFormat="1" applyFont="1" applyBorder="1"/>
    <xf numFmtId="43" fontId="43" fillId="0" borderId="8" xfId="0" applyNumberFormat="1" applyFont="1" applyBorder="1"/>
    <xf numFmtId="0" fontId="37" fillId="4" borderId="44" xfId="0" applyFont="1" applyFill="1" applyBorder="1"/>
    <xf numFmtId="0" fontId="37" fillId="0" borderId="35" xfId="0" applyFont="1" applyBorder="1"/>
    <xf numFmtId="4" fontId="39" fillId="0" borderId="45" xfId="0" applyNumberFormat="1" applyFont="1" applyBorder="1"/>
    <xf numFmtId="43" fontId="39" fillId="0" borderId="45" xfId="0" applyNumberFormat="1" applyFont="1" applyBorder="1"/>
    <xf numFmtId="0" fontId="38" fillId="0" borderId="8" xfId="0" applyFont="1" applyBorder="1" applyAlignment="1">
      <alignment horizontal="center"/>
    </xf>
    <xf numFmtId="43" fontId="37" fillId="0" borderId="8" xfId="0" applyNumberFormat="1" applyFont="1" applyBorder="1" applyAlignment="1">
      <alignment horizontal="center" vertical="center"/>
    </xf>
    <xf numFmtId="14" fontId="44" fillId="0" borderId="11" xfId="0" applyNumberFormat="1" applyFont="1" applyBorder="1" applyAlignment="1">
      <alignment horizontal="left"/>
    </xf>
    <xf numFmtId="0" fontId="44" fillId="0" borderId="11" xfId="0" applyFont="1" applyBorder="1"/>
    <xf numFmtId="0" fontId="44" fillId="0" borderId="11" xfId="0" applyFont="1" applyBorder="1" applyAlignment="1">
      <alignment horizontal="center"/>
    </xf>
    <xf numFmtId="43" fontId="38" fillId="0" borderId="11" xfId="0" applyNumberFormat="1" applyFont="1" applyBorder="1"/>
    <xf numFmtId="0" fontId="37" fillId="0" borderId="24" xfId="0" applyFont="1" applyBorder="1" applyAlignment="1">
      <alignment vertical="center"/>
    </xf>
    <xf numFmtId="0" fontId="37" fillId="0" borderId="24" xfId="0" applyFont="1" applyBorder="1" applyAlignment="1">
      <alignment horizontal="center" vertical="center"/>
    </xf>
    <xf numFmtId="43" fontId="44" fillId="0" borderId="12" xfId="0" applyNumberFormat="1" applyFont="1" applyBorder="1"/>
    <xf numFmtId="0" fontId="37" fillId="0" borderId="8" xfId="0" applyFont="1" applyBorder="1" applyAlignment="1">
      <alignment horizontal="center" vertical="center"/>
    </xf>
    <xf numFmtId="43" fontId="37" fillId="0" borderId="8" xfId="0" applyNumberFormat="1" applyFont="1" applyBorder="1" applyAlignment="1">
      <alignment horizontal="center" vertical="center" wrapText="1"/>
    </xf>
    <xf numFmtId="0" fontId="28" fillId="10" borderId="0" xfId="0" applyFont="1" applyFill="1"/>
    <xf numFmtId="0" fontId="44" fillId="0" borderId="8" xfId="0" applyFont="1" applyBorder="1" applyAlignment="1">
      <alignment horizontal="left"/>
    </xf>
    <xf numFmtId="0" fontId="38" fillId="0" borderId="8" xfId="0" applyFont="1" applyBorder="1" applyAlignment="1">
      <alignment horizontal="left"/>
    </xf>
    <xf numFmtId="0" fontId="43" fillId="0" borderId="8" xfId="0" applyFont="1" applyBorder="1" applyAlignment="1">
      <alignment horizontal="left"/>
    </xf>
    <xf numFmtId="0" fontId="0" fillId="0" borderId="8" xfId="0" applyBorder="1"/>
    <xf numFmtId="0" fontId="0" fillId="4" borderId="24" xfId="0" applyFill="1" applyBorder="1"/>
    <xf numFmtId="0" fontId="0" fillId="4" borderId="8" xfId="0" applyFill="1" applyBorder="1"/>
    <xf numFmtId="0" fontId="40" fillId="0" borderId="0" xfId="0" applyFont="1" applyAlignment="1">
      <alignment wrapText="1"/>
    </xf>
    <xf numFmtId="0" fontId="31" fillId="6" borderId="8" xfId="0" applyFont="1" applyFill="1" applyBorder="1" applyAlignment="1">
      <alignment wrapText="1"/>
    </xf>
    <xf numFmtId="14" fontId="33" fillId="0" borderId="19" xfId="0" applyNumberFormat="1" applyFont="1" applyBorder="1" applyAlignment="1">
      <alignment wrapText="1"/>
    </xf>
    <xf numFmtId="0" fontId="31" fillId="0" borderId="19" xfId="0" applyFont="1" applyBorder="1" applyAlignment="1">
      <alignment wrapText="1"/>
    </xf>
    <xf numFmtId="2" fontId="34" fillId="0" borderId="0" xfId="0" applyNumberFormat="1" applyFont="1" applyAlignment="1">
      <alignment wrapText="1"/>
    </xf>
    <xf numFmtId="43" fontId="34" fillId="0" borderId="15" xfId="0" applyNumberFormat="1" applyFont="1" applyBorder="1" applyAlignment="1">
      <alignment wrapText="1"/>
    </xf>
    <xf numFmtId="4" fontId="34" fillId="0" borderId="15" xfId="0" applyNumberFormat="1" applyFont="1" applyBorder="1" applyAlignment="1">
      <alignment wrapText="1"/>
    </xf>
    <xf numFmtId="0" fontId="32" fillId="6" borderId="5" xfId="0" applyFont="1" applyFill="1" applyBorder="1" applyAlignment="1">
      <alignment horizontal="center" wrapText="1"/>
    </xf>
    <xf numFmtId="0" fontId="32" fillId="6" borderId="6" xfId="0" applyFont="1" applyFill="1" applyBorder="1" applyAlignment="1">
      <alignment horizontal="center" wrapText="1"/>
    </xf>
    <xf numFmtId="0" fontId="32" fillId="6" borderId="7" xfId="0" applyFont="1" applyFill="1" applyBorder="1" applyAlignment="1">
      <alignment horizontal="center" wrapText="1"/>
    </xf>
    <xf numFmtId="0" fontId="35" fillId="11" borderId="5" xfId="0" applyFont="1" applyFill="1" applyBorder="1" applyAlignment="1">
      <alignment horizontal="left" vertical="center"/>
    </xf>
    <xf numFmtId="0" fontId="35" fillId="11" borderId="8" xfId="0" applyFont="1" applyFill="1" applyBorder="1" applyAlignment="1">
      <alignment horizontal="center" vertical="center"/>
    </xf>
    <xf numFmtId="0" fontId="48" fillId="12" borderId="21" xfId="0" applyFont="1" applyFill="1" applyBorder="1"/>
    <xf numFmtId="0" fontId="49" fillId="12" borderId="10" xfId="0" applyFont="1" applyFill="1" applyBorder="1"/>
    <xf numFmtId="0" fontId="49" fillId="12" borderId="12" xfId="0" applyFont="1" applyFill="1" applyBorder="1"/>
    <xf numFmtId="44" fontId="0" fillId="10" borderId="0" xfId="0" applyNumberFormat="1" applyFill="1"/>
    <xf numFmtId="0" fontId="44" fillId="0" borderId="1" xfId="0" applyFont="1" applyBorder="1" applyAlignment="1">
      <alignment vertical="center"/>
    </xf>
    <xf numFmtId="165" fontId="44" fillId="0" borderId="1" xfId="0" applyNumberFormat="1" applyFont="1" applyBorder="1" applyAlignment="1">
      <alignment horizontal="right" vertical="center"/>
    </xf>
    <xf numFmtId="0" fontId="33" fillId="0" borderId="0" xfId="0" applyFont="1"/>
    <xf numFmtId="44" fontId="50" fillId="0" borderId="23" xfId="0" applyNumberFormat="1" applyFont="1" applyBorder="1"/>
    <xf numFmtId="0" fontId="11" fillId="0" borderId="46" xfId="0" applyFont="1" applyBorder="1" applyAlignment="1">
      <alignment wrapText="1"/>
    </xf>
    <xf numFmtId="0" fontId="39" fillId="0" borderId="24" xfId="0" applyFont="1" applyBorder="1" applyAlignment="1">
      <alignment horizontal="center" wrapText="1"/>
    </xf>
    <xf numFmtId="0" fontId="44" fillId="0" borderId="0" xfId="0" applyFont="1" applyAlignment="1">
      <alignment vertical="center"/>
    </xf>
    <xf numFmtId="0" fontId="43" fillId="0" borderId="26" xfId="0" applyFont="1" applyBorder="1"/>
    <xf numFmtId="0" fontId="42" fillId="0" borderId="48" xfId="0" applyFont="1" applyBorder="1" applyAlignment="1">
      <alignment wrapText="1"/>
    </xf>
    <xf numFmtId="0" fontId="42" fillId="0" borderId="33" xfId="0" applyFont="1" applyBorder="1" applyAlignment="1">
      <alignment wrapText="1"/>
    </xf>
    <xf numFmtId="0" fontId="43" fillId="0" borderId="25" xfId="0" applyFont="1" applyBorder="1"/>
    <xf numFmtId="0" fontId="42" fillId="0" borderId="49" xfId="0" applyFont="1" applyBorder="1" applyAlignment="1">
      <alignment wrapText="1"/>
    </xf>
    <xf numFmtId="0" fontId="43" fillId="0" borderId="50" xfId="0" applyFont="1" applyBorder="1"/>
    <xf numFmtId="0" fontId="43" fillId="0" borderId="28" xfId="0" applyFont="1" applyBorder="1"/>
    <xf numFmtId="43" fontId="43" fillId="0" borderId="50" xfId="0" applyNumberFormat="1" applyFont="1" applyBorder="1"/>
    <xf numFmtId="43" fontId="43" fillId="0" borderId="27" xfId="0" applyNumberFormat="1" applyFont="1" applyBorder="1"/>
    <xf numFmtId="43" fontId="42" fillId="0" borderId="50" xfId="0" applyNumberFormat="1" applyFont="1" applyBorder="1" applyAlignment="1">
      <alignment wrapText="1"/>
    </xf>
    <xf numFmtId="43" fontId="42" fillId="0" borderId="27" xfId="0" applyNumberFormat="1" applyFont="1" applyBorder="1" applyAlignment="1">
      <alignment wrapText="1"/>
    </xf>
    <xf numFmtId="0" fontId="25" fillId="10" borderId="0" xfId="0" applyFont="1" applyFill="1"/>
    <xf numFmtId="0" fontId="51" fillId="13" borderId="31" xfId="0" applyFont="1" applyFill="1" applyBorder="1"/>
    <xf numFmtId="0" fontId="52" fillId="13" borderId="37" xfId="0" applyFont="1" applyFill="1" applyBorder="1" applyAlignment="1">
      <alignment horizontal="right"/>
    </xf>
    <xf numFmtId="0" fontId="41" fillId="14" borderId="38" xfId="0" applyFont="1" applyFill="1" applyBorder="1"/>
    <xf numFmtId="0" fontId="41" fillId="14" borderId="43" xfId="0" applyFont="1" applyFill="1" applyBorder="1"/>
    <xf numFmtId="0" fontId="41" fillId="14" borderId="38" xfId="0" applyFont="1" applyFill="1" applyBorder="1" applyAlignment="1">
      <alignment horizontal="center"/>
    </xf>
    <xf numFmtId="0" fontId="41" fillId="14" borderId="39" xfId="0" applyFont="1" applyFill="1" applyBorder="1" applyAlignment="1">
      <alignment horizontal="center"/>
    </xf>
    <xf numFmtId="0" fontId="41" fillId="14" borderId="39" xfId="0" applyFont="1" applyFill="1" applyBorder="1" applyAlignment="1">
      <alignment horizontal="center" wrapText="1"/>
    </xf>
    <xf numFmtId="0" fontId="41" fillId="14" borderId="40" xfId="0" applyFont="1" applyFill="1" applyBorder="1" applyAlignment="1">
      <alignment horizontal="center"/>
    </xf>
    <xf numFmtId="0" fontId="41" fillId="14" borderId="8" xfId="0" applyFont="1" applyFill="1" applyBorder="1" applyAlignment="1">
      <alignment horizontal="center"/>
    </xf>
    <xf numFmtId="0" fontId="41" fillId="14" borderId="8" xfId="0" applyFont="1" applyFill="1" applyBorder="1" applyAlignment="1">
      <alignment horizontal="center" wrapText="1"/>
    </xf>
    <xf numFmtId="0" fontId="41" fillId="14" borderId="43" xfId="0" applyFont="1" applyFill="1" applyBorder="1" applyAlignment="1">
      <alignment horizontal="center" wrapText="1"/>
    </xf>
    <xf numFmtId="0" fontId="41" fillId="14" borderId="41" xfId="0" applyFont="1" applyFill="1" applyBorder="1" applyAlignment="1">
      <alignment horizontal="center" wrapText="1"/>
    </xf>
    <xf numFmtId="0" fontId="41" fillId="14" borderId="42" xfId="0" applyFont="1" applyFill="1" applyBorder="1" applyAlignment="1">
      <alignment horizontal="center" wrapText="1"/>
    </xf>
    <xf numFmtId="43" fontId="44" fillId="0" borderId="11" xfId="0" applyNumberFormat="1" applyFont="1" applyBorder="1"/>
    <xf numFmtId="0" fontId="37" fillId="13" borderId="19" xfId="0" applyFont="1" applyFill="1" applyBorder="1"/>
    <xf numFmtId="0" fontId="37" fillId="13" borderId="0" xfId="0" applyFont="1" applyFill="1"/>
    <xf numFmtId="0" fontId="35" fillId="13" borderId="15" xfId="0" applyFont="1" applyFill="1" applyBorder="1" applyAlignment="1">
      <alignment horizontal="right"/>
    </xf>
    <xf numFmtId="0" fontId="37" fillId="15" borderId="8" xfId="0" applyFont="1" applyFill="1" applyBorder="1" applyAlignment="1">
      <alignment vertical="center"/>
    </xf>
    <xf numFmtId="0" fontId="37" fillId="15" borderId="24" xfId="0" applyFont="1" applyFill="1" applyBorder="1" applyAlignment="1">
      <alignment vertical="center"/>
    </xf>
    <xf numFmtId="0" fontId="37" fillId="15" borderId="3" xfId="0" applyFont="1" applyFill="1" applyBorder="1" applyAlignment="1">
      <alignment horizontal="center" vertical="center"/>
    </xf>
    <xf numFmtId="0" fontId="37" fillId="15" borderId="32" xfId="0" applyFont="1" applyFill="1" applyBorder="1" applyAlignment="1">
      <alignment horizontal="center" vertical="center"/>
    </xf>
    <xf numFmtId="0" fontId="37" fillId="15" borderId="8" xfId="0" applyFont="1" applyFill="1" applyBorder="1" applyAlignment="1">
      <alignment horizontal="center" vertical="center"/>
    </xf>
    <xf numFmtId="0" fontId="37" fillId="15" borderId="8" xfId="0" applyFont="1" applyFill="1" applyBorder="1" applyAlignment="1">
      <alignment horizontal="center" vertical="center" wrapText="1"/>
    </xf>
    <xf numFmtId="0" fontId="47" fillId="13" borderId="19" xfId="0" applyFont="1" applyFill="1" applyBorder="1"/>
    <xf numFmtId="0" fontId="47" fillId="13" borderId="0" xfId="0" applyFont="1" applyFill="1"/>
    <xf numFmtId="0" fontId="47" fillId="13" borderId="15" xfId="0" applyFont="1" applyFill="1" applyBorder="1" applyAlignment="1">
      <alignment horizontal="right"/>
    </xf>
    <xf numFmtId="0" fontId="37" fillId="15" borderId="32" xfId="0" applyFont="1" applyFill="1" applyBorder="1" applyAlignment="1">
      <alignment horizontal="center" vertical="center" wrapText="1"/>
    </xf>
    <xf numFmtId="49" fontId="37" fillId="4" borderId="0" xfId="0" applyNumberFormat="1" applyFont="1" applyFill="1"/>
    <xf numFmtId="0" fontId="34" fillId="6" borderId="11" xfId="0" applyFont="1" applyFill="1" applyBorder="1" applyAlignment="1">
      <alignment wrapText="1"/>
    </xf>
    <xf numFmtId="14" fontId="34" fillId="0" borderId="16" xfId="0" applyNumberFormat="1" applyFont="1" applyBorder="1" applyAlignment="1">
      <alignment wrapText="1"/>
    </xf>
    <xf numFmtId="0" fontId="34" fillId="8" borderId="0" xfId="0" applyFont="1" applyFill="1"/>
    <xf numFmtId="43" fontId="43" fillId="0" borderId="11" xfId="0" applyNumberFormat="1" applyFont="1" applyBorder="1"/>
    <xf numFmtId="4" fontId="31" fillId="0" borderId="0" xfId="0" applyNumberFormat="1" applyFont="1" applyAlignment="1">
      <alignment wrapText="1"/>
    </xf>
    <xf numFmtId="4" fontId="34" fillId="0" borderId="23" xfId="0" applyNumberFormat="1" applyFont="1" applyBorder="1" applyAlignment="1">
      <alignment wrapText="1"/>
    </xf>
    <xf numFmtId="4" fontId="34" fillId="0" borderId="17" xfId="0" applyNumberFormat="1" applyFont="1" applyBorder="1" applyAlignment="1">
      <alignment wrapText="1"/>
    </xf>
    <xf numFmtId="0" fontId="28" fillId="2" borderId="0" xfId="0" applyFont="1" applyFill="1"/>
    <xf numFmtId="0" fontId="40" fillId="2" borderId="0" xfId="0" applyFont="1" applyFill="1" applyAlignment="1">
      <alignment wrapText="1"/>
    </xf>
    <xf numFmtId="43" fontId="44" fillId="0" borderId="1" xfId="0" applyNumberFormat="1" applyFont="1" applyBorder="1" applyAlignment="1">
      <alignment vertical="center"/>
    </xf>
    <xf numFmtId="4" fontId="53" fillId="0" borderId="0" xfId="0" applyNumberFormat="1" applyFont="1" applyAlignment="1">
      <alignment wrapText="1"/>
    </xf>
    <xf numFmtId="0" fontId="28" fillId="10" borderId="0" xfId="0" applyFont="1" applyFill="1" applyAlignment="1">
      <alignment horizontal="center"/>
    </xf>
    <xf numFmtId="0" fontId="53" fillId="8" borderId="0" xfId="0" applyFont="1" applyFill="1"/>
    <xf numFmtId="0" fontId="33" fillId="10" borderId="0" xfId="0" applyFont="1" applyFill="1"/>
    <xf numFmtId="0" fontId="35" fillId="0" borderId="0" xfId="0" applyFont="1" applyAlignment="1">
      <alignment horizontal="center" vertical="center"/>
    </xf>
    <xf numFmtId="0" fontId="34" fillId="0" borderId="13" xfId="0" applyFont="1" applyBorder="1" applyAlignment="1">
      <alignment wrapText="1"/>
    </xf>
    <xf numFmtId="4" fontId="34" fillId="0" borderId="0" xfId="0" applyNumberFormat="1" applyFont="1"/>
    <xf numFmtId="0" fontId="31" fillId="6" borderId="0" xfId="0" applyFont="1" applyFill="1" applyAlignment="1">
      <alignment wrapText="1"/>
    </xf>
    <xf numFmtId="0" fontId="31" fillId="6" borderId="15" xfId="0" applyFont="1" applyFill="1" applyBorder="1" applyAlignment="1">
      <alignment wrapText="1"/>
    </xf>
    <xf numFmtId="4" fontId="53" fillId="0" borderId="23" xfId="0" applyNumberFormat="1" applyFont="1" applyBorder="1" applyAlignment="1">
      <alignment wrapText="1"/>
    </xf>
    <xf numFmtId="43" fontId="34" fillId="0" borderId="23" xfId="0" applyNumberFormat="1" applyFont="1" applyBorder="1" applyAlignment="1">
      <alignment wrapText="1"/>
    </xf>
    <xf numFmtId="14" fontId="34" fillId="0" borderId="0" xfId="0" applyNumberFormat="1" applyFont="1"/>
    <xf numFmtId="4" fontId="34" fillId="0" borderId="17" xfId="0" applyNumberFormat="1" applyFont="1" applyBorder="1"/>
    <xf numFmtId="2" fontId="34" fillId="0" borderId="0" xfId="0" applyNumberFormat="1" applyFont="1"/>
    <xf numFmtId="4" fontId="34" fillId="0" borderId="23" xfId="0" applyNumberFormat="1" applyFont="1" applyBorder="1"/>
    <xf numFmtId="0" fontId="34" fillId="0" borderId="13" xfId="0" applyFont="1" applyBorder="1"/>
    <xf numFmtId="14" fontId="34" fillId="0" borderId="13" xfId="0" applyNumberFormat="1" applyFont="1" applyBorder="1"/>
    <xf numFmtId="4" fontId="34" fillId="0" borderId="22" xfId="0" applyNumberFormat="1" applyFont="1" applyBorder="1"/>
    <xf numFmtId="49" fontId="54" fillId="0" borderId="54" xfId="0" applyNumberFormat="1" applyFont="1" applyBorder="1" applyAlignment="1">
      <alignment horizontal="center"/>
    </xf>
    <xf numFmtId="0" fontId="55" fillId="0" borderId="0" xfId="0" applyFont="1" applyAlignment="1">
      <alignment horizontal="center"/>
    </xf>
    <xf numFmtId="49" fontId="55" fillId="0" borderId="0" xfId="0" applyNumberFormat="1" applyFont="1" applyAlignment="1">
      <alignment horizontal="center"/>
    </xf>
    <xf numFmtId="49" fontId="55" fillId="0" borderId="55" xfId="0" applyNumberFormat="1" applyFont="1" applyBorder="1" applyAlignment="1">
      <alignment horizontal="center"/>
    </xf>
    <xf numFmtId="0" fontId="35" fillId="11" borderId="0" xfId="0" applyFont="1" applyFill="1" applyAlignment="1">
      <alignment horizontal="left" vertical="center"/>
    </xf>
    <xf numFmtId="0" fontId="49" fillId="12" borderId="19" xfId="0" applyFont="1" applyFill="1" applyBorder="1"/>
    <xf numFmtId="0" fontId="49" fillId="12" borderId="0" xfId="0" applyFont="1" applyFill="1"/>
    <xf numFmtId="0" fontId="49" fillId="12" borderId="15" xfId="0" applyFont="1" applyFill="1" applyBorder="1"/>
    <xf numFmtId="0" fontId="44" fillId="0" borderId="2" xfId="0" applyFont="1" applyBorder="1" applyAlignment="1">
      <alignment vertical="center"/>
    </xf>
    <xf numFmtId="165" fontId="44" fillId="0" borderId="2" xfId="0" applyNumberFormat="1" applyFont="1" applyBorder="1" applyAlignment="1">
      <alignment horizontal="right" vertical="center"/>
    </xf>
    <xf numFmtId="0" fontId="35" fillId="11" borderId="8" xfId="0" applyFont="1" applyFill="1" applyBorder="1" applyAlignment="1">
      <alignment horizontal="left" vertical="center"/>
    </xf>
    <xf numFmtId="165" fontId="35" fillId="0" borderId="1" xfId="0" applyNumberFormat="1" applyFont="1" applyBorder="1" applyAlignment="1">
      <alignment horizontal="center" vertical="center"/>
    </xf>
    <xf numFmtId="49" fontId="39" fillId="9" borderId="56" xfId="0" applyNumberFormat="1" applyFont="1" applyFill="1" applyBorder="1" applyAlignment="1">
      <alignment horizontal="left" vertical="top"/>
    </xf>
    <xf numFmtId="166" fontId="38" fillId="9" borderId="57" xfId="0" applyNumberFormat="1" applyFont="1" applyFill="1" applyBorder="1" applyAlignment="1">
      <alignment horizontal="right" vertical="top"/>
    </xf>
    <xf numFmtId="166" fontId="38" fillId="9" borderId="58" xfId="0" applyNumberFormat="1" applyFont="1" applyFill="1" applyBorder="1" applyAlignment="1">
      <alignment horizontal="right" vertical="top"/>
    </xf>
    <xf numFmtId="43" fontId="38" fillId="9" borderId="57" xfId="0" applyNumberFormat="1" applyFont="1" applyFill="1" applyBorder="1" applyAlignment="1">
      <alignment horizontal="right" vertical="top"/>
    </xf>
    <xf numFmtId="43" fontId="38" fillId="0" borderId="0" xfId="0" applyNumberFormat="1" applyFont="1"/>
    <xf numFmtId="43" fontId="38" fillId="9" borderId="58" xfId="0" applyNumberFormat="1" applyFont="1" applyFill="1" applyBorder="1" applyAlignment="1">
      <alignment horizontal="right" vertical="top"/>
    </xf>
    <xf numFmtId="49" fontId="38" fillId="9" borderId="56" xfId="0" applyNumberFormat="1" applyFont="1" applyFill="1" applyBorder="1" applyAlignment="1">
      <alignment horizontal="left" vertical="top"/>
    </xf>
    <xf numFmtId="43" fontId="38" fillId="9" borderId="62" xfId="0" applyNumberFormat="1" applyFont="1" applyFill="1" applyBorder="1" applyAlignment="1">
      <alignment horizontal="right" vertical="top"/>
    </xf>
    <xf numFmtId="43" fontId="38" fillId="0" borderId="65" xfId="0" applyNumberFormat="1" applyFont="1" applyBorder="1"/>
    <xf numFmtId="43" fontId="38" fillId="9" borderId="63" xfId="0" applyNumberFormat="1" applyFont="1" applyFill="1" applyBorder="1" applyAlignment="1">
      <alignment horizontal="right" vertical="top"/>
    </xf>
    <xf numFmtId="43" fontId="38" fillId="9" borderId="64" xfId="0" applyNumberFormat="1" applyFont="1" applyFill="1" applyBorder="1" applyAlignment="1">
      <alignment horizontal="right" vertical="top"/>
    </xf>
    <xf numFmtId="43" fontId="38" fillId="9" borderId="59" xfId="0" applyNumberFormat="1" applyFont="1" applyFill="1" applyBorder="1" applyAlignment="1">
      <alignment horizontal="right" vertical="top"/>
    </xf>
    <xf numFmtId="166" fontId="39" fillId="9" borderId="57" xfId="0" applyNumberFormat="1" applyFont="1" applyFill="1" applyBorder="1" applyAlignment="1">
      <alignment horizontal="left" vertical="top"/>
    </xf>
    <xf numFmtId="43" fontId="39" fillId="9" borderId="59" xfId="0" applyNumberFormat="1" applyFont="1" applyFill="1" applyBorder="1" applyAlignment="1">
      <alignment horizontal="right" vertical="top"/>
    </xf>
    <xf numFmtId="166" fontId="38" fillId="9" borderId="57" xfId="0" applyNumberFormat="1" applyFont="1" applyFill="1" applyBorder="1" applyAlignment="1">
      <alignment horizontal="left" vertical="top"/>
    </xf>
    <xf numFmtId="43" fontId="38" fillId="0" borderId="61" xfId="0" applyNumberFormat="1" applyFont="1" applyBorder="1"/>
    <xf numFmtId="43" fontId="38" fillId="9" borderId="67" xfId="0" applyNumberFormat="1" applyFont="1" applyFill="1" applyBorder="1" applyAlignment="1">
      <alignment horizontal="right" vertical="top"/>
    </xf>
    <xf numFmtId="43" fontId="38" fillId="9" borderId="60" xfId="0" applyNumberFormat="1" applyFont="1" applyFill="1" applyBorder="1" applyAlignment="1">
      <alignment horizontal="right" vertical="top"/>
    </xf>
    <xf numFmtId="43" fontId="39" fillId="9" borderId="58" xfId="0" applyNumberFormat="1" applyFont="1" applyFill="1" applyBorder="1" applyAlignment="1">
      <alignment horizontal="right" vertical="top"/>
    </xf>
    <xf numFmtId="0" fontId="0" fillId="2" borderId="24" xfId="0" applyFill="1" applyBorder="1"/>
    <xf numFmtId="0" fontId="34" fillId="2" borderId="0" xfId="0" applyFont="1" applyFill="1"/>
    <xf numFmtId="0" fontId="28" fillId="2" borderId="13" xfId="0" applyFont="1" applyFill="1" applyBorder="1"/>
    <xf numFmtId="4" fontId="34" fillId="0" borderId="47" xfId="0" applyNumberFormat="1" applyFont="1" applyBorder="1" applyAlignment="1">
      <alignment wrapText="1"/>
    </xf>
    <xf numFmtId="14" fontId="33" fillId="0" borderId="16" xfId="0" applyNumberFormat="1" applyFont="1" applyBorder="1" applyAlignment="1">
      <alignment wrapText="1"/>
    </xf>
    <xf numFmtId="4" fontId="34" fillId="2" borderId="17" xfId="0" applyNumberFormat="1" applyFont="1" applyFill="1" applyBorder="1"/>
    <xf numFmtId="43" fontId="34" fillId="0" borderId="47" xfId="0" applyNumberFormat="1" applyFont="1" applyBorder="1" applyAlignment="1">
      <alignment wrapText="1"/>
    </xf>
    <xf numFmtId="0" fontId="0" fillId="2" borderId="8" xfId="0" applyFill="1" applyBorder="1"/>
    <xf numFmtId="0" fontId="0" fillId="17" borderId="0" xfId="0" applyFill="1"/>
    <xf numFmtId="0" fontId="37" fillId="18" borderId="44" xfId="0" applyFont="1" applyFill="1" applyBorder="1"/>
    <xf numFmtId="0" fontId="0" fillId="19" borderId="0" xfId="0" applyFill="1"/>
    <xf numFmtId="0" fontId="38" fillId="19" borderId="0" xfId="0" applyFont="1" applyFill="1"/>
    <xf numFmtId="0" fontId="38" fillId="19" borderId="0" xfId="0" applyFont="1" applyFill="1" applyAlignment="1">
      <alignment vertical="center"/>
    </xf>
    <xf numFmtId="43" fontId="0" fillId="19" borderId="0" xfId="0" applyNumberFormat="1" applyFill="1"/>
    <xf numFmtId="0" fontId="0" fillId="0" borderId="29" xfId="0" applyBorder="1"/>
    <xf numFmtId="0" fontId="0" fillId="0" borderId="30" xfId="0" applyBorder="1"/>
    <xf numFmtId="14" fontId="38" fillId="0" borderId="36" xfId="0" applyNumberFormat="1" applyFont="1" applyBorder="1"/>
    <xf numFmtId="0" fontId="5" fillId="0" borderId="0" xfId="0" applyFont="1" applyBorder="1"/>
    <xf numFmtId="0" fontId="0" fillId="0" borderId="0" xfId="0" applyBorder="1"/>
    <xf numFmtId="43" fontId="38" fillId="0" borderId="0" xfId="0" applyNumberFormat="1" applyFont="1" applyBorder="1"/>
    <xf numFmtId="0" fontId="0" fillId="0" borderId="37" xfId="0" applyBorder="1"/>
    <xf numFmtId="0" fontId="0" fillId="0" borderId="36" xfId="0" applyBorder="1"/>
    <xf numFmtId="43" fontId="38" fillId="0" borderId="37" xfId="0" applyNumberFormat="1" applyFont="1" applyBorder="1"/>
    <xf numFmtId="0" fontId="38" fillId="0" borderId="0" xfId="0" applyFont="1" applyBorder="1" applyAlignment="1">
      <alignment vertical="center"/>
    </xf>
    <xf numFmtId="43" fontId="0" fillId="0" borderId="0" xfId="0" applyNumberFormat="1" applyBorder="1"/>
    <xf numFmtId="43" fontId="0" fillId="0" borderId="37" xfId="0" applyNumberFormat="1" applyBorder="1"/>
    <xf numFmtId="0" fontId="38" fillId="0" borderId="0" xfId="0" applyFont="1" applyBorder="1"/>
    <xf numFmtId="0" fontId="38" fillId="0" borderId="37" xfId="0" applyFont="1" applyBorder="1"/>
    <xf numFmtId="0" fontId="38" fillId="0" borderId="37" xfId="0" applyFont="1" applyBorder="1" applyAlignment="1">
      <alignment vertical="center"/>
    </xf>
    <xf numFmtId="0" fontId="0" fillId="16" borderId="71" xfId="0" applyFill="1" applyBorder="1"/>
    <xf numFmtId="0" fontId="0" fillId="16" borderId="72" xfId="0" applyFill="1" applyBorder="1"/>
    <xf numFmtId="43" fontId="0" fillId="16" borderId="72" xfId="0" applyNumberFormat="1" applyFill="1" applyBorder="1"/>
    <xf numFmtId="43" fontId="0" fillId="16" borderId="73" xfId="0" applyNumberFormat="1" applyFill="1" applyBorder="1"/>
    <xf numFmtId="0" fontId="0" fillId="16" borderId="24" xfId="0" applyFill="1" applyBorder="1"/>
    <xf numFmtId="0" fontId="0" fillId="16" borderId="9" xfId="0" applyFill="1" applyBorder="1"/>
    <xf numFmtId="0" fontId="0" fillId="16" borderId="4" xfId="0" applyFill="1" applyBorder="1"/>
    <xf numFmtId="0" fontId="0" fillId="16" borderId="74" xfId="0" applyFill="1" applyBorder="1"/>
    <xf numFmtId="0" fontId="0" fillId="16" borderId="75" xfId="0" applyFill="1" applyBorder="1"/>
    <xf numFmtId="0" fontId="0" fillId="16" borderId="76" xfId="0" applyFill="1" applyBorder="1"/>
    <xf numFmtId="0" fontId="0" fillId="16" borderId="77" xfId="0" applyFill="1" applyBorder="1"/>
    <xf numFmtId="0" fontId="22" fillId="0" borderId="30" xfId="0" applyFont="1" applyBorder="1" applyAlignment="1">
      <alignment horizontal="center"/>
    </xf>
    <xf numFmtId="0" fontId="22" fillId="0" borderId="31" xfId="0" applyFont="1" applyBorder="1" applyAlignment="1">
      <alignment horizontal="center"/>
    </xf>
    <xf numFmtId="0" fontId="28" fillId="20" borderId="0" xfId="0" applyFont="1" applyFill="1"/>
    <xf numFmtId="0" fontId="30" fillId="20" borderId="0" xfId="0" applyFont="1" applyFill="1" applyAlignment="1"/>
    <xf numFmtId="0" fontId="5" fillId="3" borderId="0" xfId="0" applyFont="1" applyFill="1" applyAlignment="1"/>
    <xf numFmtId="0" fontId="5" fillId="17" borderId="0" xfId="0" applyFont="1" applyFill="1" applyAlignment="1"/>
    <xf numFmtId="43" fontId="5" fillId="0" borderId="0" xfId="0" applyNumberFormat="1" applyFont="1" applyFill="1"/>
    <xf numFmtId="0" fontId="58" fillId="10" borderId="0" xfId="0" applyFont="1" applyFill="1"/>
    <xf numFmtId="43" fontId="58" fillId="10" borderId="0" xfId="0" applyNumberFormat="1" applyFont="1" applyFill="1"/>
    <xf numFmtId="4" fontId="39" fillId="0" borderId="34" xfId="0" applyNumberFormat="1" applyFont="1" applyBorder="1"/>
    <xf numFmtId="0" fontId="49" fillId="12" borderId="0" xfId="0" applyFont="1" applyFill="1" applyBorder="1"/>
    <xf numFmtId="0" fontId="49" fillId="12" borderId="29" xfId="0" applyFont="1" applyFill="1" applyBorder="1"/>
    <xf numFmtId="0" fontId="49" fillId="12" borderId="31" xfId="0" applyFont="1" applyFill="1" applyBorder="1"/>
    <xf numFmtId="0" fontId="49" fillId="12" borderId="36" xfId="0" applyFont="1" applyFill="1" applyBorder="1"/>
    <xf numFmtId="0" fontId="49" fillId="12" borderId="37" xfId="0" applyFont="1" applyFill="1" applyBorder="1"/>
    <xf numFmtId="0" fontId="35" fillId="11" borderId="5" xfId="0" applyFont="1" applyFill="1" applyBorder="1" applyAlignment="1">
      <alignment horizontal="center" vertical="center"/>
    </xf>
    <xf numFmtId="0" fontId="0" fillId="0" borderId="0" xfId="0" applyFill="1"/>
    <xf numFmtId="4" fontId="38" fillId="5" borderId="82" xfId="0" applyNumberFormat="1" applyFont="1" applyFill="1" applyBorder="1" applyAlignment="1"/>
    <xf numFmtId="43" fontId="5" fillId="0" borderId="46" xfId="0" applyNumberFormat="1" applyFont="1" applyFill="1" applyBorder="1"/>
    <xf numFmtId="4" fontId="38" fillId="5" borderId="83" xfId="0" applyNumberFormat="1" applyFont="1" applyFill="1" applyBorder="1" applyAlignment="1"/>
    <xf numFmtId="0" fontId="59" fillId="5" borderId="82" xfId="0" applyFont="1" applyFill="1" applyBorder="1" applyAlignment="1"/>
    <xf numFmtId="0" fontId="38" fillId="5" borderId="82" xfId="0" applyFont="1" applyFill="1" applyBorder="1" applyAlignment="1"/>
    <xf numFmtId="44" fontId="40" fillId="0" borderId="18" xfId="0" applyNumberFormat="1" applyFont="1" applyBorder="1"/>
    <xf numFmtId="0" fontId="59" fillId="0" borderId="46" xfId="0" applyFont="1" applyFill="1" applyBorder="1" applyAlignment="1"/>
    <xf numFmtId="4" fontId="38" fillId="0" borderId="46" xfId="0" applyNumberFormat="1" applyFont="1" applyFill="1" applyBorder="1" applyAlignment="1"/>
    <xf numFmtId="0" fontId="35" fillId="11" borderId="81" xfId="0" applyFont="1" applyFill="1" applyBorder="1" applyAlignment="1">
      <alignment horizontal="center" vertical="center"/>
    </xf>
    <xf numFmtId="0" fontId="35" fillId="11" borderId="80" xfId="0" applyFont="1" applyFill="1" applyBorder="1" applyAlignment="1">
      <alignment horizontal="center" vertical="center"/>
    </xf>
    <xf numFmtId="0" fontId="49" fillId="12" borderId="30" xfId="0" applyFont="1" applyFill="1" applyBorder="1"/>
    <xf numFmtId="0" fontId="35" fillId="11" borderId="78" xfId="0" applyFont="1" applyFill="1" applyBorder="1" applyAlignment="1">
      <alignment horizontal="center" vertical="center"/>
    </xf>
    <xf numFmtId="0" fontId="35" fillId="11" borderId="84" xfId="0" applyFont="1" applyFill="1" applyBorder="1" applyAlignment="1">
      <alignment horizontal="center" vertical="center"/>
    </xf>
    <xf numFmtId="4" fontId="42" fillId="0" borderId="46" xfId="0" applyNumberFormat="1" applyFont="1" applyFill="1" applyBorder="1" applyAlignment="1">
      <alignment horizontal="center"/>
    </xf>
    <xf numFmtId="0" fontId="5" fillId="0" borderId="0" xfId="0" applyFont="1" applyFill="1"/>
    <xf numFmtId="0" fontId="9" fillId="2" borderId="0" xfId="34" applyFont="1" applyFill="1" applyAlignment="1">
      <alignment horizontal="center" vertical="top" wrapText="1"/>
    </xf>
    <xf numFmtId="0" fontId="12" fillId="2" borderId="0" xfId="34" applyFont="1" applyFill="1" applyAlignment="1">
      <alignment horizontal="left" vertical="center" wrapText="1"/>
    </xf>
    <xf numFmtId="0" fontId="21" fillId="2" borderId="0" xfId="34" applyFont="1" applyFill="1" applyAlignment="1">
      <alignment horizontal="left" vertical="center"/>
    </xf>
    <xf numFmtId="0" fontId="15" fillId="2" borderId="0" xfId="34" applyFont="1" applyFill="1" applyAlignment="1">
      <alignment horizontal="left" vertical="center"/>
    </xf>
    <xf numFmtId="0" fontId="12" fillId="2" borderId="0" xfId="34" applyFont="1" applyFill="1" applyAlignment="1">
      <alignment horizontal="left" vertical="center"/>
    </xf>
    <xf numFmtId="0" fontId="47" fillId="12" borderId="19" xfId="0" applyFont="1" applyFill="1" applyBorder="1" applyAlignment="1">
      <alignment horizontal="center" vertical="center" wrapText="1"/>
    </xf>
    <xf numFmtId="0" fontId="47" fillId="12" borderId="0" xfId="0" applyFont="1" applyFill="1" applyAlignment="1">
      <alignment horizontal="center" vertical="center" wrapText="1"/>
    </xf>
    <xf numFmtId="0" fontId="47" fillId="12" borderId="15" xfId="0" applyFont="1" applyFill="1" applyBorder="1" applyAlignment="1">
      <alignment horizontal="center" vertical="center" wrapText="1"/>
    </xf>
    <xf numFmtId="0" fontId="47" fillId="12" borderId="3" xfId="0" applyFont="1" applyFill="1" applyBorder="1" applyAlignment="1">
      <alignment horizontal="center" vertical="center" wrapText="1"/>
    </xf>
    <xf numFmtId="0" fontId="47" fillId="12" borderId="9" xfId="0" applyFont="1" applyFill="1" applyBorder="1" applyAlignment="1">
      <alignment horizontal="center" vertical="center" wrapText="1"/>
    </xf>
    <xf numFmtId="0" fontId="47" fillId="12" borderId="4" xfId="0" applyFont="1" applyFill="1" applyBorder="1" applyAlignment="1">
      <alignment horizontal="center" vertical="center" wrapText="1"/>
    </xf>
    <xf numFmtId="0" fontId="49" fillId="12" borderId="78" xfId="0" applyFont="1" applyFill="1" applyBorder="1" applyAlignment="1">
      <alignment horizontal="center"/>
    </xf>
    <xf numFmtId="0" fontId="49" fillId="12" borderId="79" xfId="0" applyFont="1" applyFill="1" applyBorder="1" applyAlignment="1">
      <alignment horizontal="center"/>
    </xf>
    <xf numFmtId="0" fontId="49" fillId="12" borderId="29" xfId="0" applyFont="1" applyFill="1" applyBorder="1" applyAlignment="1">
      <alignment horizontal="center"/>
    </xf>
    <xf numFmtId="0" fontId="49" fillId="12" borderId="31" xfId="0" applyFont="1" applyFill="1" applyBorder="1" applyAlignment="1">
      <alignment horizontal="center"/>
    </xf>
    <xf numFmtId="0" fontId="49" fillId="12" borderId="36" xfId="0" applyFont="1" applyFill="1" applyBorder="1" applyAlignment="1">
      <alignment horizontal="center"/>
    </xf>
    <xf numFmtId="0" fontId="49" fillId="12" borderId="37" xfId="0" applyFont="1" applyFill="1" applyBorder="1" applyAlignment="1">
      <alignment horizontal="center"/>
    </xf>
    <xf numFmtId="0" fontId="47" fillId="12" borderId="0" xfId="0" applyFont="1" applyFill="1" applyBorder="1" applyAlignment="1">
      <alignment horizontal="center" vertical="center" wrapText="1"/>
    </xf>
    <xf numFmtId="0" fontId="49" fillId="12" borderId="30" xfId="0" applyFont="1" applyFill="1" applyBorder="1" applyAlignment="1">
      <alignment horizontal="center"/>
    </xf>
    <xf numFmtId="0" fontId="47" fillId="13" borderId="29" xfId="0" applyFont="1" applyFill="1" applyBorder="1" applyAlignment="1">
      <alignment horizontal="center" vertical="center"/>
    </xf>
    <xf numFmtId="0" fontId="47" fillId="13" borderId="30" xfId="0" applyFont="1" applyFill="1" applyBorder="1" applyAlignment="1">
      <alignment horizontal="center" vertical="center"/>
    </xf>
    <xf numFmtId="0" fontId="47" fillId="13" borderId="36" xfId="0" applyFont="1" applyFill="1" applyBorder="1" applyAlignment="1">
      <alignment horizontal="center" vertical="center"/>
    </xf>
    <xf numFmtId="0" fontId="47" fillId="13" borderId="0" xfId="0" applyFont="1" applyFill="1" applyAlignment="1">
      <alignment horizontal="center" vertical="center"/>
    </xf>
    <xf numFmtId="0" fontId="41" fillId="0" borderId="5" xfId="0" applyFont="1" applyBorder="1" applyAlignment="1">
      <alignment horizontal="center"/>
    </xf>
    <xf numFmtId="0" fontId="41" fillId="0" borderId="6" xfId="0" applyFont="1" applyBorder="1" applyAlignment="1">
      <alignment horizontal="center"/>
    </xf>
    <xf numFmtId="0" fontId="41" fillId="0" borderId="9" xfId="0" applyFont="1" applyBorder="1" applyAlignment="1">
      <alignment horizontal="center"/>
    </xf>
    <xf numFmtId="0" fontId="41" fillId="0" borderId="4" xfId="0" applyFont="1" applyBorder="1" applyAlignment="1">
      <alignment horizontal="center"/>
    </xf>
    <xf numFmtId="0" fontId="41" fillId="0" borderId="7" xfId="0" applyFont="1" applyBorder="1" applyAlignment="1">
      <alignment horizontal="center"/>
    </xf>
    <xf numFmtId="0" fontId="47" fillId="13" borderId="3" xfId="0" applyFont="1" applyFill="1" applyBorder="1" applyAlignment="1">
      <alignment horizontal="center"/>
    </xf>
    <xf numFmtId="0" fontId="47" fillId="13" borderId="9" xfId="0" applyFont="1" applyFill="1" applyBorder="1" applyAlignment="1">
      <alignment horizontal="center"/>
    </xf>
    <xf numFmtId="0" fontId="47" fillId="13" borderId="4" xfId="0" applyFont="1" applyFill="1" applyBorder="1" applyAlignment="1">
      <alignment horizontal="center"/>
    </xf>
    <xf numFmtId="0" fontId="47" fillId="13" borderId="19" xfId="0" applyFont="1" applyFill="1" applyBorder="1" applyAlignment="1">
      <alignment horizontal="center"/>
    </xf>
    <xf numFmtId="0" fontId="47" fillId="13" borderId="0" xfId="0" applyFont="1" applyFill="1" applyAlignment="1">
      <alignment horizontal="center"/>
    </xf>
    <xf numFmtId="0" fontId="47" fillId="13" borderId="15" xfId="0" applyFont="1" applyFill="1" applyBorder="1" applyAlignment="1">
      <alignment horizontal="center"/>
    </xf>
    <xf numFmtId="0" fontId="56" fillId="13" borderId="0" xfId="0" applyFont="1" applyFill="1" applyAlignment="1">
      <alignment horizontal="center"/>
    </xf>
    <xf numFmtId="0" fontId="37" fillId="17" borderId="0" xfId="0" applyFont="1" applyFill="1" applyAlignment="1">
      <alignment horizontal="center"/>
    </xf>
    <xf numFmtId="0" fontId="57" fillId="20" borderId="0" xfId="0" applyFont="1" applyFill="1" applyAlignment="1">
      <alignment horizontal="center"/>
    </xf>
    <xf numFmtId="0" fontId="40" fillId="6" borderId="5" xfId="0" applyFont="1" applyFill="1" applyBorder="1" applyAlignment="1">
      <alignment horizontal="center" wrapText="1"/>
    </xf>
    <xf numFmtId="0" fontId="40" fillId="6" borderId="6" xfId="0" applyFont="1" applyFill="1" applyBorder="1" applyAlignment="1">
      <alignment horizontal="center" wrapText="1"/>
    </xf>
    <xf numFmtId="0" fontId="40" fillId="6" borderId="7" xfId="0" applyFont="1" applyFill="1" applyBorder="1" applyAlignment="1">
      <alignment horizontal="center" wrapText="1"/>
    </xf>
    <xf numFmtId="0" fontId="40" fillId="6" borderId="20" xfId="0" applyFont="1" applyFill="1" applyBorder="1" applyAlignment="1">
      <alignment horizontal="center" wrapText="1"/>
    </xf>
    <xf numFmtId="0" fontId="40" fillId="6" borderId="5" xfId="0" applyFont="1" applyFill="1" applyBorder="1" applyAlignment="1">
      <alignment horizontal="center"/>
    </xf>
    <xf numFmtId="0" fontId="40" fillId="6" borderId="6" xfId="0" applyFont="1" applyFill="1" applyBorder="1" applyAlignment="1">
      <alignment horizontal="center"/>
    </xf>
    <xf numFmtId="0" fontId="40" fillId="6" borderId="20" xfId="0" applyFont="1" applyFill="1" applyBorder="1" applyAlignment="1">
      <alignment horizontal="center"/>
    </xf>
    <xf numFmtId="0" fontId="0" fillId="10" borderId="10" xfId="0" applyFill="1" applyBorder="1" applyAlignment="1">
      <alignment horizontal="center"/>
    </xf>
    <xf numFmtId="0" fontId="23" fillId="2" borderId="0" xfId="0" applyFont="1" applyFill="1" applyAlignment="1">
      <alignment horizontal="center" vertical="center" wrapText="1"/>
    </xf>
    <xf numFmtId="0" fontId="24" fillId="2" borderId="0" xfId="0" applyFont="1" applyFill="1" applyAlignment="1">
      <alignment horizontal="center" vertical="center" wrapText="1"/>
    </xf>
    <xf numFmtId="0" fontId="44" fillId="0" borderId="83" xfId="0" applyFont="1" applyBorder="1" applyAlignment="1">
      <alignment vertical="center"/>
    </xf>
    <xf numFmtId="0" fontId="38" fillId="0" borderId="83" xfId="0" applyFont="1" applyBorder="1" applyAlignment="1">
      <alignment vertical="center"/>
    </xf>
    <xf numFmtId="43" fontId="5" fillId="0" borderId="1" xfId="0" applyNumberFormat="1" applyFont="1" applyBorder="1"/>
    <xf numFmtId="0" fontId="35" fillId="11" borderId="24" xfId="0" applyFont="1" applyFill="1" applyBorder="1" applyAlignment="1">
      <alignment horizontal="center" vertical="center"/>
    </xf>
    <xf numFmtId="0" fontId="35" fillId="0" borderId="1" xfId="0" applyFont="1" applyBorder="1" applyAlignment="1">
      <alignment horizontal="center" vertical="center"/>
    </xf>
    <xf numFmtId="0" fontId="35" fillId="11" borderId="4" xfId="0" applyFont="1" applyFill="1" applyBorder="1" applyAlignment="1">
      <alignment horizontal="center" vertical="center"/>
    </xf>
    <xf numFmtId="0" fontId="35" fillId="0" borderId="26" xfId="0" applyFont="1" applyBorder="1" applyAlignment="1">
      <alignment horizontal="center" vertical="center"/>
    </xf>
    <xf numFmtId="0" fontId="48" fillId="12" borderId="19" xfId="0" applyFont="1" applyFill="1" applyBorder="1"/>
    <xf numFmtId="0" fontId="35" fillId="11" borderId="4" xfId="0" applyFont="1" applyFill="1" applyBorder="1" applyAlignment="1">
      <alignment horizontal="left" vertical="center"/>
    </xf>
    <xf numFmtId="0" fontId="35" fillId="11" borderId="12" xfId="0" applyFont="1" applyFill="1" applyBorder="1" applyAlignment="1">
      <alignment horizontal="left" vertical="center"/>
    </xf>
    <xf numFmtId="0" fontId="35" fillId="11" borderId="24" xfId="0" applyFont="1" applyFill="1" applyBorder="1" applyAlignment="1">
      <alignment horizontal="left" vertical="center"/>
    </xf>
    <xf numFmtId="0" fontId="35" fillId="11" borderId="11" xfId="0" applyFont="1" applyFill="1" applyBorder="1" applyAlignment="1">
      <alignment horizontal="left" vertical="center"/>
    </xf>
    <xf numFmtId="49" fontId="47" fillId="13" borderId="51" xfId="0" applyNumberFormat="1" applyFont="1" applyFill="1" applyBorder="1" applyAlignment="1">
      <alignment horizontal="center"/>
    </xf>
    <xf numFmtId="49" fontId="47" fillId="13" borderId="52" xfId="0" applyNumberFormat="1" applyFont="1" applyFill="1" applyBorder="1" applyAlignment="1">
      <alignment horizontal="center"/>
    </xf>
    <xf numFmtId="49" fontId="47" fillId="13" borderId="53" xfId="0" applyNumberFormat="1" applyFont="1" applyFill="1" applyBorder="1" applyAlignment="1">
      <alignment horizontal="center"/>
    </xf>
    <xf numFmtId="49" fontId="47" fillId="13" borderId="54" xfId="0" applyNumberFormat="1" applyFont="1" applyFill="1" applyBorder="1" applyAlignment="1">
      <alignment horizontal="center"/>
    </xf>
    <xf numFmtId="49" fontId="47" fillId="13" borderId="0" xfId="0" applyNumberFormat="1" applyFont="1" applyFill="1" applyAlignment="1">
      <alignment horizontal="center"/>
    </xf>
    <xf numFmtId="49" fontId="47" fillId="13" borderId="55" xfId="0" applyNumberFormat="1" applyFont="1" applyFill="1" applyBorder="1" applyAlignment="1">
      <alignment horizontal="center"/>
    </xf>
    <xf numFmtId="0" fontId="49" fillId="13" borderId="54" xfId="0" applyFont="1" applyFill="1" applyBorder="1"/>
    <xf numFmtId="0" fontId="49" fillId="13" borderId="0" xfId="0" applyFont="1" applyFill="1"/>
    <xf numFmtId="0" fontId="49" fillId="13" borderId="55" xfId="0" applyFont="1" applyFill="1" applyBorder="1"/>
    <xf numFmtId="43" fontId="38" fillId="9" borderId="57" xfId="0" applyNumberFormat="1" applyFont="1" applyFill="1" applyBorder="1" applyAlignment="1">
      <alignment horizontal="right" vertical="top" wrapText="1"/>
    </xf>
    <xf numFmtId="43" fontId="38" fillId="9" borderId="62" xfId="0" applyNumberFormat="1" applyFont="1" applyFill="1" applyBorder="1" applyAlignment="1">
      <alignment horizontal="right" vertical="top" wrapText="1"/>
    </xf>
    <xf numFmtId="43" fontId="38" fillId="9" borderId="59" xfId="0" applyNumberFormat="1" applyFont="1" applyFill="1" applyBorder="1" applyAlignment="1">
      <alignment horizontal="right" vertical="top" wrapText="1"/>
    </xf>
    <xf numFmtId="43" fontId="38" fillId="9" borderId="66" xfId="0" applyNumberFormat="1" applyFont="1" applyFill="1" applyBorder="1" applyAlignment="1">
      <alignment horizontal="right" vertical="top" wrapText="1"/>
    </xf>
    <xf numFmtId="43" fontId="38" fillId="9" borderId="68" xfId="0" applyNumberFormat="1" applyFont="1" applyFill="1" applyBorder="1" applyAlignment="1">
      <alignment horizontal="right" vertical="top" wrapText="1"/>
    </xf>
    <xf numFmtId="43" fontId="38" fillId="9" borderId="69" xfId="0" applyNumberFormat="1" applyFont="1" applyFill="1" applyBorder="1" applyAlignment="1">
      <alignment horizontal="right" vertical="top" wrapText="1"/>
    </xf>
    <xf numFmtId="43" fontId="38" fillId="9" borderId="70" xfId="0" applyNumberFormat="1" applyFont="1" applyFill="1" applyBorder="1" applyAlignment="1">
      <alignment horizontal="right" vertical="top" wrapText="1"/>
    </xf>
    <xf numFmtId="43" fontId="38" fillId="9" borderId="63" xfId="0" applyNumberFormat="1" applyFont="1" applyFill="1" applyBorder="1" applyAlignment="1">
      <alignment horizontal="right" vertical="top" wrapText="1"/>
    </xf>
    <xf numFmtId="49" fontId="47" fillId="13" borderId="3" xfId="0" applyNumberFormat="1" applyFont="1" applyFill="1" applyBorder="1" applyAlignment="1">
      <alignment horizontal="center"/>
    </xf>
    <xf numFmtId="49" fontId="47" fillId="13" borderId="9" xfId="0" applyNumberFormat="1" applyFont="1" applyFill="1" applyBorder="1" applyAlignment="1">
      <alignment horizontal="center"/>
    </xf>
    <xf numFmtId="49" fontId="47" fillId="13" borderId="4" xfId="0" applyNumberFormat="1" applyFont="1" applyFill="1" applyBorder="1" applyAlignment="1">
      <alignment horizontal="center"/>
    </xf>
    <xf numFmtId="49" fontId="47" fillId="13" borderId="19" xfId="0" applyNumberFormat="1" applyFont="1" applyFill="1" applyBorder="1" applyAlignment="1">
      <alignment horizontal="center"/>
    </xf>
    <xf numFmtId="49" fontId="47" fillId="13" borderId="0" xfId="0" applyNumberFormat="1" applyFont="1" applyFill="1" applyBorder="1" applyAlignment="1">
      <alignment horizontal="center"/>
    </xf>
    <xf numFmtId="49" fontId="47" fillId="13" borderId="15" xfId="0" applyNumberFormat="1" applyFont="1" applyFill="1" applyBorder="1" applyAlignment="1">
      <alignment horizontal="center"/>
    </xf>
    <xf numFmtId="0" fontId="49" fillId="13" borderId="21" xfId="0" applyFont="1" applyFill="1" applyBorder="1"/>
    <xf numFmtId="0" fontId="49" fillId="13" borderId="10" xfId="0" applyFont="1" applyFill="1" applyBorder="1"/>
    <xf numFmtId="0" fontId="49" fillId="13" borderId="12" xfId="0" applyFont="1" applyFill="1" applyBorder="1" applyAlignment="1">
      <alignment horizontal="justify"/>
    </xf>
    <xf numFmtId="49" fontId="60" fillId="0" borderId="3" xfId="0" applyNumberFormat="1" applyFont="1" applyBorder="1" applyAlignment="1">
      <alignment horizontal="center"/>
    </xf>
    <xf numFmtId="49" fontId="35" fillId="0" borderId="9" xfId="0" applyNumberFormat="1" applyFont="1" applyBorder="1" applyAlignment="1">
      <alignment horizontal="center"/>
    </xf>
    <xf numFmtId="0" fontId="35" fillId="0" borderId="4" xfId="0" applyFont="1" applyBorder="1" applyAlignment="1">
      <alignment horizontal="center"/>
    </xf>
    <xf numFmtId="49" fontId="39" fillId="9" borderId="85" xfId="0" applyNumberFormat="1" applyFont="1" applyFill="1" applyBorder="1" applyAlignment="1">
      <alignment horizontal="left" vertical="top"/>
    </xf>
    <xf numFmtId="43" fontId="38" fillId="9" borderId="86" xfId="0" applyNumberFormat="1" applyFont="1" applyFill="1" applyBorder="1" applyAlignment="1">
      <alignment horizontal="right" vertical="top" wrapText="1"/>
    </xf>
    <xf numFmtId="49" fontId="38" fillId="9" borderId="85" xfId="0" applyNumberFormat="1" applyFont="1" applyFill="1" applyBorder="1" applyAlignment="1">
      <alignment horizontal="left" vertical="top"/>
    </xf>
    <xf numFmtId="43" fontId="38" fillId="9" borderId="87" xfId="0" applyNumberFormat="1" applyFont="1" applyFill="1" applyBorder="1" applyAlignment="1">
      <alignment horizontal="right" vertical="top" wrapText="1"/>
    </xf>
    <xf numFmtId="43" fontId="38" fillId="9" borderId="88" xfId="0" applyNumberFormat="1" applyFont="1" applyFill="1" applyBorder="1" applyAlignment="1">
      <alignment horizontal="right" vertical="top" wrapText="1"/>
    </xf>
    <xf numFmtId="43" fontId="39" fillId="9" borderId="89" xfId="0" applyNumberFormat="1" applyFont="1" applyFill="1" applyBorder="1" applyAlignment="1">
      <alignment horizontal="right" vertical="top" wrapText="1"/>
    </xf>
    <xf numFmtId="43" fontId="38" fillId="9" borderId="90" xfId="0" applyNumberFormat="1" applyFont="1" applyFill="1" applyBorder="1" applyAlignment="1">
      <alignment horizontal="right" vertical="top" wrapText="1"/>
    </xf>
    <xf numFmtId="43" fontId="38" fillId="9" borderId="91" xfId="0" applyNumberFormat="1" applyFont="1" applyFill="1" applyBorder="1" applyAlignment="1">
      <alignment horizontal="right" vertical="top" wrapText="1"/>
    </xf>
    <xf numFmtId="43" fontId="39" fillId="9" borderId="92" xfId="0" applyNumberFormat="1" applyFont="1" applyFill="1" applyBorder="1" applyAlignment="1">
      <alignment horizontal="right" vertical="top" wrapText="1"/>
    </xf>
    <xf numFmtId="49" fontId="38" fillId="9" borderId="93" xfId="0" applyNumberFormat="1" applyFont="1" applyFill="1" applyBorder="1" applyAlignment="1">
      <alignment horizontal="left" vertical="top"/>
    </xf>
    <xf numFmtId="166" fontId="38" fillId="9" borderId="62" xfId="0" applyNumberFormat="1" applyFont="1" applyFill="1" applyBorder="1" applyAlignment="1">
      <alignment horizontal="right" vertical="top" wrapText="1"/>
    </xf>
    <xf numFmtId="166" fontId="38" fillId="9" borderId="94" xfId="0" applyNumberFormat="1" applyFont="1" applyFill="1" applyBorder="1" applyAlignment="1">
      <alignment horizontal="right" vertical="top" wrapText="1"/>
    </xf>
    <xf numFmtId="166" fontId="38" fillId="9" borderId="95" xfId="0" applyNumberFormat="1" applyFont="1" applyFill="1" applyBorder="1" applyAlignment="1">
      <alignment horizontal="right" vertical="top" wrapText="1"/>
    </xf>
    <xf numFmtId="0" fontId="43" fillId="10" borderId="0" xfId="0" applyFont="1" applyFill="1"/>
    <xf numFmtId="0" fontId="43" fillId="10" borderId="0" xfId="0" applyFont="1" applyFill="1" applyBorder="1"/>
    <xf numFmtId="49" fontId="44" fillId="10" borderId="13" xfId="0" applyNumberFormat="1" applyFont="1" applyFill="1" applyBorder="1" applyAlignment="1">
      <alignment vertical="top"/>
    </xf>
    <xf numFmtId="164" fontId="44" fillId="10" borderId="0" xfId="0" applyNumberFormat="1" applyFont="1" applyFill="1" applyAlignment="1">
      <alignment vertical="top" wrapText="1"/>
    </xf>
    <xf numFmtId="0" fontId="38" fillId="0" borderId="0" xfId="0" applyFont="1" applyFill="1" applyBorder="1"/>
    <xf numFmtId="0" fontId="38" fillId="0" borderId="0" xfId="0" applyFont="1" applyFill="1"/>
    <xf numFmtId="0" fontId="43" fillId="0" borderId="0" xfId="0" applyFont="1" applyFill="1"/>
    <xf numFmtId="166" fontId="44" fillId="10" borderId="0" xfId="0" applyNumberFormat="1" applyFont="1" applyFill="1" applyBorder="1" applyAlignment="1">
      <alignment horizontal="right" vertical="top" wrapText="1"/>
    </xf>
    <xf numFmtId="0" fontId="30" fillId="17" borderId="0" xfId="0" applyFont="1" applyFill="1" applyAlignment="1">
      <alignment horizontal="center"/>
    </xf>
    <xf numFmtId="0" fontId="30" fillId="17" borderId="0" xfId="0" applyFont="1" applyFill="1" applyAlignment="1">
      <alignment horizontal="center" vertical="center"/>
    </xf>
  </cellXfs>
  <cellStyles count="43">
    <cellStyle name="Comma 2" xfId="39" xr:uid="{6393E24C-0F49-4FE6-9421-FA674BF29825}"/>
    <cellStyle name="Currency 2" xfId="40" xr:uid="{A5CB1592-3028-4F1A-9F8E-ACFEF5AFEFFF}"/>
    <cellStyle name="Followed Hyperlink" xfId="26" builtinId="9" hidden="1"/>
    <cellStyle name="Followed Hyperlink" xfId="10" builtinId="9" hidden="1"/>
    <cellStyle name="Followed Hyperlink" xfId="24" builtinId="9" hidden="1"/>
    <cellStyle name="Followed Hyperlink" xfId="28" builtinId="9" hidden="1"/>
    <cellStyle name="Followed Hyperlink" xfId="32" builtinId="9" hidden="1"/>
    <cellStyle name="Followed Hyperlink" xfId="20" builtinId="9" hidden="1"/>
    <cellStyle name="Followed Hyperlink" xfId="30" builtinId="9" hidden="1"/>
    <cellStyle name="Followed Hyperlink" xfId="22" builtinId="9" hidden="1"/>
    <cellStyle name="Followed Hyperlink" xfId="12" builtinId="9" hidden="1"/>
    <cellStyle name="Followed Hyperlink" xfId="16" builtinId="9" hidden="1"/>
    <cellStyle name="Followed Hyperlink" xfId="18" builtinId="9" hidden="1"/>
    <cellStyle name="Followed Hyperlink" xfId="6" builtinId="9" hidden="1"/>
    <cellStyle name="Followed Hyperlink" xfId="2" builtinId="9" hidden="1"/>
    <cellStyle name="Followed Hyperlink" xfId="4" builtinId="9" hidden="1"/>
    <cellStyle name="Followed Hyperlink" xfId="14" builtinId="9" hidden="1"/>
    <cellStyle name="Followed Hyperlink" xfId="8" builtinId="9" hidden="1"/>
    <cellStyle name="Hyperlink" xfId="15" builtinId="8" hidden="1"/>
    <cellStyle name="Hyperlink" xfId="19" builtinId="8" hidden="1"/>
    <cellStyle name="Hyperlink" xfId="21" builtinId="8" hidden="1"/>
    <cellStyle name="Hyperlink" xfId="17" builtinId="8" hidden="1"/>
    <cellStyle name="Hyperlink" xfId="23" builtinId="8" hidden="1"/>
    <cellStyle name="Hyperlink" xfId="25" builtinId="8" hidden="1"/>
    <cellStyle name="Hyperlink" xfId="29" builtinId="8" hidden="1"/>
    <cellStyle name="Hyperlink" xfId="27" builtinId="8" hidden="1"/>
    <cellStyle name="Hyperlink" xfId="31" builtinId="8" hidden="1"/>
    <cellStyle name="Hyperlink" xfId="7" builtinId="8" hidden="1"/>
    <cellStyle name="Hyperlink" xfId="9" builtinId="8" hidden="1"/>
    <cellStyle name="Hyperlink" xfId="11" builtinId="8" hidden="1"/>
    <cellStyle name="Hyperlink" xfId="13" builtinId="8" hidden="1"/>
    <cellStyle name="Hyperlink" xfId="3" builtinId="8" hidden="1"/>
    <cellStyle name="Hyperlink" xfId="1" builtinId="8" hidden="1"/>
    <cellStyle name="Hyperlink" xfId="5" builtinId="8" hidden="1"/>
    <cellStyle name="Hyperlink 2" xfId="36" xr:uid="{00000000-0005-0000-0000-000022000000}"/>
    <cellStyle name="Normal" xfId="0" builtinId="0"/>
    <cellStyle name="Normal 2" xfId="33" xr:uid="{00000000-0005-0000-0000-000024000000}"/>
    <cellStyle name="Normal 2 2" xfId="34" xr:uid="{00000000-0005-0000-0000-000025000000}"/>
    <cellStyle name="Normal 2 3" xfId="37" xr:uid="{D35B74BA-EE0C-48D3-A9A8-E8BBF59E8272}"/>
    <cellStyle name="Normal 2 3 2" xfId="42" xr:uid="{8B37116F-E502-43FE-AC16-FCE62815B019}"/>
    <cellStyle name="Normal 2 4" xfId="38" xr:uid="{EFC750C9-A471-4101-80B1-AECCE3B47857}"/>
    <cellStyle name="Normal 3" xfId="35" xr:uid="{00000000-0005-0000-0000-000026000000}"/>
    <cellStyle name="Normal 3 2" xfId="41" xr:uid="{1FFD5B6C-48D1-4EC4-8306-1C10C1E32316}"/>
  </cellStyles>
  <dxfs count="44">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4" tint="0.59999389629810485"/>
        </patternFill>
      </fill>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4" tint="0.59999389629810485"/>
        </patternFill>
      </fill>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4" tint="0.59999389629810485"/>
        </patternFill>
      </fill>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4" tint="0.59999389629810485"/>
        </patternFill>
      </fill>
    </dxf>
  </dxfs>
  <tableStyles count="1" defaultTableStyle="TableStyleMedium9" defaultPivotStyle="PivotStyleMedium4">
    <tableStyle name="Table Style 1" pivot="0" count="0" xr9:uid="{FBB7FBFB-A7AC-4703-BFF3-9552A0D77787}"/>
  </tableStyles>
  <colors>
    <mruColors>
      <color rgb="FFCB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0</xdr:row>
      <xdr:rowOff>142874</xdr:rowOff>
    </xdr:from>
    <xdr:to>
      <xdr:col>3</xdr:col>
      <xdr:colOff>531091</xdr:colOff>
      <xdr:row>3</xdr:row>
      <xdr:rowOff>600364</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A4DEDCCF-7B15-4EAD-A658-9A336CA1BE6C}"/>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140" y="142874"/>
          <a:ext cx="1828224" cy="13003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638175</xdr:colOff>
      <xdr:row>2</xdr:row>
      <xdr:rowOff>152400</xdr:rowOff>
    </xdr:from>
    <xdr:to>
      <xdr:col>1</xdr:col>
      <xdr:colOff>2006659</xdr:colOff>
      <xdr:row>9</xdr:row>
      <xdr:rowOff>31102</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D5BDCC15-470A-4E42-BF2B-021F7FF6CF0E}"/>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533400"/>
          <a:ext cx="2035234" cy="126935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108857</xdr:colOff>
      <xdr:row>1</xdr:row>
      <xdr:rowOff>0</xdr:rowOff>
    </xdr:from>
    <xdr:to>
      <xdr:col>2</xdr:col>
      <xdr:colOff>435215</xdr:colOff>
      <xdr:row>7</xdr:row>
      <xdr:rowOff>122519</xdr:rowOff>
    </xdr:to>
    <xdr:pic>
      <xdr:nvPicPr>
        <xdr:cNvPr id="6" name="Picture 5"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D8A5DA6A-11CB-41DC-A42B-27980B89F308}"/>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176893"/>
          <a:ext cx="2002849" cy="130983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1</xdr:col>
      <xdr:colOff>2018089</xdr:colOff>
      <xdr:row>8</xdr:row>
      <xdr:rowOff>55867</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D9C84A67-5DBB-44F2-8291-75AE5316958B}"/>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434340"/>
          <a:ext cx="2018089" cy="12064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1</xdr:col>
      <xdr:colOff>2018089</xdr:colOff>
      <xdr:row>8</xdr:row>
      <xdr:rowOff>93967</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329305E3-E47F-4C24-86E4-49C783549D0F}"/>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438150"/>
          <a:ext cx="2021899" cy="124458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1</xdr:col>
      <xdr:colOff>2021899</xdr:colOff>
      <xdr:row>8</xdr:row>
      <xdr:rowOff>57772</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98C2DE02-7A3F-4135-9151-4439A3AA0ABE}"/>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438150"/>
          <a:ext cx="2018089" cy="12064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209550</xdr:colOff>
      <xdr:row>3</xdr:row>
      <xdr:rowOff>0</xdr:rowOff>
    </xdr:from>
    <xdr:to>
      <xdr:col>1</xdr:col>
      <xdr:colOff>1541839</xdr:colOff>
      <xdr:row>10</xdr:row>
      <xdr:rowOff>53962</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1D384CD7-101A-4CD1-9CEB-E05A94901B89}"/>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666750"/>
          <a:ext cx="2031424" cy="14522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1</xdr:col>
      <xdr:colOff>2018089</xdr:colOff>
      <xdr:row>8</xdr:row>
      <xdr:rowOff>187584</xdr:rowOff>
    </xdr:to>
    <xdr:pic>
      <xdr:nvPicPr>
        <xdr:cNvPr id="4" name="Picture 3"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2781F15E-3A16-48F0-932F-7B3A75D1A6B5}"/>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438150"/>
          <a:ext cx="2018089" cy="12960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1</xdr:col>
      <xdr:colOff>2018089</xdr:colOff>
      <xdr:row>8</xdr:row>
      <xdr:rowOff>59677</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6B043C15-5181-4495-93DE-91E6ACC8EB6E}"/>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434340"/>
          <a:ext cx="2018089" cy="12064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200025</xdr:colOff>
      <xdr:row>3</xdr:row>
      <xdr:rowOff>38100</xdr:rowOff>
    </xdr:from>
    <xdr:to>
      <xdr:col>1</xdr:col>
      <xdr:colOff>2225734</xdr:colOff>
      <xdr:row>7</xdr:row>
      <xdr:rowOff>111748</xdr:rowOff>
    </xdr:to>
    <xdr:pic>
      <xdr:nvPicPr>
        <xdr:cNvPr id="5" name="Picture 4"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20CEF204-F50F-45D1-A54C-FA2B93D881BC}"/>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619125"/>
          <a:ext cx="2021899" cy="12928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83820</xdr:colOff>
      <xdr:row>2</xdr:row>
      <xdr:rowOff>167640</xdr:rowOff>
    </xdr:from>
    <xdr:to>
      <xdr:col>1</xdr:col>
      <xdr:colOff>2115244</xdr:colOff>
      <xdr:row>7</xdr:row>
      <xdr:rowOff>93967</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00F596EA-587C-466D-82AA-11C3E57FADBE}"/>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760" y="556260"/>
          <a:ext cx="2018089" cy="12826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643890</xdr:colOff>
      <xdr:row>2</xdr:row>
      <xdr:rowOff>196215</xdr:rowOff>
    </xdr:from>
    <xdr:to>
      <xdr:col>1</xdr:col>
      <xdr:colOff>2021899</xdr:colOff>
      <xdr:row>8</xdr:row>
      <xdr:rowOff>133972</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2DF9D4DE-488D-47DC-8012-A38AC9163C01}"/>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890" y="596265"/>
          <a:ext cx="2044759" cy="13017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628650</xdr:colOff>
      <xdr:row>2</xdr:row>
      <xdr:rowOff>190500</xdr:rowOff>
    </xdr:from>
    <xdr:to>
      <xdr:col>1</xdr:col>
      <xdr:colOff>1999039</xdr:colOff>
      <xdr:row>8</xdr:row>
      <xdr:rowOff>133972</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8DCAFD18-03EB-4B81-9087-0BDE1AEF1B9F}"/>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590550"/>
          <a:ext cx="2046664" cy="13150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634365</xdr:colOff>
      <xdr:row>3</xdr:row>
      <xdr:rowOff>64770</xdr:rowOff>
    </xdr:from>
    <xdr:to>
      <xdr:col>1</xdr:col>
      <xdr:colOff>1999039</xdr:colOff>
      <xdr:row>9</xdr:row>
      <xdr:rowOff>173977</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C2EECB53-D210-4327-B692-A8D4E9B4E350}"/>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365" y="664845"/>
          <a:ext cx="2040949" cy="14846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800100</xdr:colOff>
      <xdr:row>3</xdr:row>
      <xdr:rowOff>19050</xdr:rowOff>
    </xdr:from>
    <xdr:to>
      <xdr:col>1</xdr:col>
      <xdr:colOff>2835334</xdr:colOff>
      <xdr:row>7</xdr:row>
      <xdr:rowOff>135877</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EA9B17D2-8A06-430F-8D25-E8D3EB172985}"/>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850" y="619125"/>
          <a:ext cx="2027614" cy="128649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D5A4C1-5E71-4A53-90D8-1E2EB17B3BA2}" name="Table143" displayName="Table143" ref="D6:J19" totalsRowShown="0" headerRowDxfId="43" dataDxfId="41" headerRowBorderDxfId="42" tableBorderDxfId="40">
  <tableColumns count="7">
    <tableColumn id="1" xr3:uid="{13916D8C-A2DA-4E55-B573-99FBB1F6030D}" name="Date" dataDxfId="39"/>
    <tableColumn id="2" xr3:uid="{85C00F01-35E8-46EB-9F0C-A6250B3E26A9}" name="Debtor" dataDxfId="38"/>
    <tableColumn id="3" xr3:uid="{CEE3C61D-8D6C-4B34-ABD4-D6061D63AF0C}" name="Folio" dataDxfId="37"/>
    <tableColumn id="4" xr3:uid="{EC64AE3A-FC20-4DBB-8523-EB15373B8254}" name="Tax Inv #" dataDxfId="36"/>
    <tableColumn id="5" xr3:uid="{6294D2CC-DA74-494A-968D-B7B8537BEA93}" name="Sales" dataDxfId="35"/>
    <tableColumn id="6" xr3:uid="{8837A0C3-219B-476A-939D-267AAC1E1F74}" name="GST " dataDxfId="34">
      <calculatedColumnFormula>Table143[[#This Row],[Sales]]/11</calculatedColumnFormula>
    </tableColumn>
    <tableColumn id="7" xr3:uid="{24060D4C-7074-4EFD-BB28-C300FFA44067}" name="Accounts Receivable Control" dataDxfId="33">
      <calculatedColumnFormula>Table143[[#This Row],[Sales]]-Table143[[#This Row],[GST ]]</calculatedColumnFormula>
    </tableColumn>
  </tableColumns>
  <tableStyleInfo name="Table Style 1"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0DD4AD-D166-422E-87AE-A925AEDBBD7A}" name="Table1434" displayName="Table1434" ref="D6:J16" totalsRowShown="0" headerRowDxfId="32" dataDxfId="30" headerRowBorderDxfId="31" tableBorderDxfId="29">
  <tableColumns count="7">
    <tableColumn id="1" xr3:uid="{CECA73AB-2ABB-4D40-A5B8-5F58097860DD}" name="Date" dataDxfId="28"/>
    <tableColumn id="2" xr3:uid="{80210F92-BA78-4B3B-AAFA-B41C111D214F}" name="Debtor" dataDxfId="27"/>
    <tableColumn id="3" xr3:uid="{994D0333-53C4-4AE9-AF81-7D7594155A8D}" name="Folio" dataDxfId="26"/>
    <tableColumn id="4" xr3:uid="{5D02E30C-5A7B-4C2B-9251-E6B1C77A3AFA}" name="Credit Note / Adjustment No" dataDxfId="25"/>
    <tableColumn id="5" xr3:uid="{955097C3-ADFF-40DC-8774-C72FCE710767}" name="Sales Returns &amp; Allowances" dataDxfId="24"/>
    <tableColumn id="6" xr3:uid="{5999B5A6-E39C-4D50-9F55-2280DE656F23}" name="GST " dataDxfId="23">
      <calculatedColumnFormula>Table1434[[#This Row],[Sales Returns &amp; Allowances]]/11</calculatedColumnFormula>
    </tableColumn>
    <tableColumn id="7" xr3:uid="{9EB78A02-E64D-41BC-BCAA-D7FF7B9833C1}" name="Accounts Receivable Control" dataDxfId="22">
      <calculatedColumnFormula>Table1434[[#This Row],[Sales Returns &amp; Allowances]]-Table1434[[#This Row],[GST ]]</calculatedColumnFormula>
    </tableColumn>
  </tableColumns>
  <tableStyleInfo name="Table Style 1" showFirstColumn="0"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CE4C68-AF9B-4090-8BAE-843AB4BEA5F3}" name="Table1435" displayName="Table1435" ref="D6:J24" totalsRowShown="0" headerRowDxfId="21" dataDxfId="19" headerRowBorderDxfId="20" tableBorderDxfId="18">
  <tableColumns count="7">
    <tableColumn id="1" xr3:uid="{F5BD1ADD-00B1-4EF5-8E9B-AF7BB46B362C}" name="Date" dataDxfId="17"/>
    <tableColumn id="2" xr3:uid="{363EAFB5-B2DF-4335-9ED1-886F5B447AAD}" name="Creditor" dataDxfId="16"/>
    <tableColumn id="3" xr3:uid="{6C352F67-5417-4DBF-B895-74CBA2710C90}" name="Folio" dataDxfId="15"/>
    <tableColumn id="4" xr3:uid="{FD54BF09-12F5-4BB6-9BEF-FF6933BD86BE}" name="Tax Inv #" dataDxfId="14"/>
    <tableColumn id="5" xr3:uid="{3C97ACB2-297E-4B51-9953-7CA7ABC66CE9}" name="Purchases" dataDxfId="13"/>
    <tableColumn id="6" xr3:uid="{4A7F53BE-E958-4C38-BC65-1BC123E492CF}" name="GST " dataDxfId="12">
      <calculatedColumnFormula>Table1435[[#This Row],[Purchases]]/11</calculatedColumnFormula>
    </tableColumn>
    <tableColumn id="7" xr3:uid="{87C98199-807F-4FF9-9A53-0ED926EBB185}" name="Accounts Payable Control" dataDxfId="11">
      <calculatedColumnFormula>Table1435[[#This Row],[Purchases]]-Table1435[[#This Row],[GST ]]</calculatedColumnFormula>
    </tableColumn>
  </tableColumns>
  <tableStyleInfo name="Table Style 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FD019D-4B4E-409F-B225-2822F7D44DF2}" name="Table14356" displayName="Table14356" ref="D6:J14" totalsRowShown="0" headerRowDxfId="10" dataDxfId="8" headerRowBorderDxfId="9" tableBorderDxfId="7">
  <tableColumns count="7">
    <tableColumn id="1" xr3:uid="{E34ED300-F001-4EF8-A4AA-13CE1A92B8DA}" name="Date" dataDxfId="6"/>
    <tableColumn id="2" xr3:uid="{30A92DC3-26E4-4143-AE64-1C00E604BBEA}" name="Creditor" dataDxfId="5"/>
    <tableColumn id="3" xr3:uid="{42E48859-2CC2-4005-A516-79501B459878}" name="Folio" dataDxfId="4"/>
    <tableColumn id="4" xr3:uid="{60A69B91-333A-456B-901C-D1CDEEBD7864}" name="Credit Note / Adjustment No" dataDxfId="3"/>
    <tableColumn id="5" xr3:uid="{4DE3DB45-C076-454E-B361-585043B22D29}" name="Purchases Returns &amp; Allowances" dataDxfId="2"/>
    <tableColumn id="6" xr3:uid="{F9377444-72A0-40DE-995C-BCB357B0250E}" name="GST " dataDxfId="1">
      <calculatedColumnFormula>Table14356[[#This Row],[Purchases Returns &amp; Allowances]]/11</calculatedColumnFormula>
    </tableColumn>
    <tableColumn id="7" xr3:uid="{1CB308B9-0170-4240-9D3D-DD205BCF9868}" name="Accounts Payable Control" dataDxfId="0">
      <calculatedColumnFormula>Table14356[[#This Row],[Purchases Returns &amp; Allowances]]-Table14356[[#This Row],[GST ]]</calculatedColumnFormula>
    </tableColumn>
  </tableColumns>
  <tableStyleInfo name="Table Style 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2"/>
  <sheetViews>
    <sheetView showGridLines="0" zoomScale="55" zoomScaleNormal="55" workbookViewId="0">
      <selection activeCell="B13" sqref="B13"/>
    </sheetView>
  </sheetViews>
  <sheetFormatPr defaultColWidth="8.59765625" defaultRowHeight="15.6" x14ac:dyDescent="0.3"/>
  <cols>
    <col min="1" max="1" width="8.59765625" style="1"/>
    <col min="2" max="2" width="8.59765625" style="1" customWidth="1"/>
    <col min="3" max="4" width="8.59765625" style="1"/>
    <col min="5" max="5" width="8.59765625" style="1" customWidth="1"/>
    <col min="6" max="8" width="8.59765625" style="1"/>
    <col min="9" max="9" width="9.59765625" style="1" customWidth="1"/>
    <col min="10" max="10" width="10.59765625" style="1" customWidth="1"/>
    <col min="11" max="16384" width="8.59765625" style="1"/>
  </cols>
  <sheetData>
    <row r="1" spans="2:19" x14ac:dyDescent="0.3">
      <c r="B1" s="2"/>
      <c r="C1" s="2"/>
      <c r="D1" s="2"/>
      <c r="E1" s="2"/>
      <c r="F1" s="2"/>
      <c r="G1" s="2"/>
      <c r="H1" s="2"/>
      <c r="I1" s="2"/>
      <c r="J1" s="2"/>
      <c r="K1" s="2"/>
      <c r="L1" s="2"/>
      <c r="M1" s="2"/>
      <c r="N1" s="2"/>
      <c r="O1" s="2"/>
      <c r="P1" s="2"/>
      <c r="Q1" s="2"/>
    </row>
    <row r="2" spans="2:19" ht="25.2" customHeight="1" x14ac:dyDescent="0.3">
      <c r="B2" s="2"/>
      <c r="C2" s="2"/>
      <c r="D2" s="2"/>
      <c r="E2" s="2"/>
      <c r="F2" s="2"/>
      <c r="G2" s="2"/>
      <c r="H2" s="2"/>
      <c r="I2" s="2"/>
      <c r="J2" s="2"/>
      <c r="K2" s="2"/>
      <c r="L2" s="2"/>
      <c r="M2" s="2"/>
      <c r="N2" s="2"/>
      <c r="O2" s="2"/>
      <c r="P2" s="2"/>
      <c r="Q2" s="2"/>
    </row>
    <row r="3" spans="2:19" ht="25.2" customHeight="1" x14ac:dyDescent="0.5">
      <c r="B3" s="2"/>
      <c r="C3" s="2"/>
      <c r="D3" s="2"/>
      <c r="E3" s="12"/>
      <c r="F3" s="12"/>
      <c r="G3" s="12"/>
      <c r="H3" s="12"/>
      <c r="I3" s="12"/>
      <c r="J3" s="12"/>
      <c r="K3" s="12"/>
      <c r="L3" s="12"/>
      <c r="M3" s="12"/>
      <c r="N3" s="2"/>
      <c r="O3" s="2"/>
      <c r="P3" s="2"/>
      <c r="Q3" s="2"/>
    </row>
    <row r="4" spans="2:19" ht="87" customHeight="1" x14ac:dyDescent="0.3">
      <c r="B4" s="2"/>
      <c r="C4" s="2"/>
      <c r="D4" s="2"/>
      <c r="E4" s="2"/>
      <c r="F4" s="2"/>
      <c r="G4" s="2"/>
      <c r="H4" s="2"/>
      <c r="I4" s="2"/>
      <c r="J4" s="2"/>
      <c r="K4" s="2"/>
      <c r="L4" s="2"/>
      <c r="M4" s="2"/>
      <c r="N4" s="2"/>
      <c r="O4" s="2"/>
      <c r="P4" s="2"/>
      <c r="Q4" s="2"/>
    </row>
    <row r="5" spans="2:19" s="10" customFormat="1" ht="25.2" customHeight="1" x14ac:dyDescent="0.35">
      <c r="B5" s="13" t="s">
        <v>0</v>
      </c>
      <c r="C5" s="13"/>
      <c r="D5" s="13"/>
      <c r="E5" s="13"/>
      <c r="F5" s="13"/>
      <c r="G5" s="13"/>
      <c r="H5" s="13"/>
      <c r="I5" s="13"/>
      <c r="J5" s="13"/>
      <c r="K5" s="13"/>
      <c r="L5" s="14"/>
      <c r="M5" s="14"/>
      <c r="N5" s="14"/>
      <c r="O5" s="14"/>
      <c r="P5" s="14"/>
      <c r="Q5" s="14"/>
    </row>
    <row r="6" spans="2:19" s="10" customFormat="1" ht="25.2" customHeight="1" x14ac:dyDescent="0.35">
      <c r="B6" s="11"/>
      <c r="C6" s="14"/>
      <c r="D6" s="14"/>
      <c r="E6" s="14"/>
      <c r="F6" s="14"/>
      <c r="G6" s="14"/>
      <c r="H6" s="14"/>
      <c r="I6" s="14"/>
      <c r="J6" s="14"/>
      <c r="K6" s="14"/>
      <c r="L6" s="14"/>
      <c r="M6" s="14"/>
      <c r="N6" s="14"/>
      <c r="O6" s="14"/>
      <c r="P6" s="14"/>
      <c r="Q6" s="14"/>
    </row>
    <row r="7" spans="2:19" s="8" customFormat="1" ht="25.2" customHeight="1" x14ac:dyDescent="0.4">
      <c r="B7" s="319"/>
      <c r="C7" s="320"/>
      <c r="D7" s="320"/>
      <c r="E7" s="320"/>
      <c r="F7" s="320"/>
      <c r="G7" s="320"/>
      <c r="H7" s="320"/>
      <c r="I7" s="320"/>
      <c r="J7" s="320"/>
      <c r="K7" s="320"/>
      <c r="L7" s="320"/>
      <c r="M7" s="320"/>
      <c r="N7" s="320"/>
      <c r="O7" s="9"/>
      <c r="P7" s="9"/>
      <c r="Q7" s="9"/>
    </row>
    <row r="8" spans="2:19" ht="25.2" customHeight="1" x14ac:dyDescent="0.4">
      <c r="B8" s="7"/>
      <c r="C8" s="319"/>
      <c r="D8" s="320"/>
      <c r="E8" s="320"/>
      <c r="F8" s="320"/>
      <c r="G8" s="320"/>
      <c r="H8" s="320"/>
      <c r="I8" s="320"/>
      <c r="J8" s="320"/>
      <c r="K8" s="320"/>
      <c r="L8" s="320"/>
      <c r="M8" s="320"/>
      <c r="N8" s="320"/>
      <c r="O8" s="320"/>
      <c r="P8" s="2"/>
      <c r="Q8" s="2"/>
    </row>
    <row r="9" spans="2:19" s="6" customFormat="1" ht="25.2" customHeight="1" x14ac:dyDescent="0.3">
      <c r="B9" s="319" t="s">
        <v>1</v>
      </c>
      <c r="C9" s="320"/>
      <c r="D9" s="320"/>
      <c r="E9" s="320"/>
      <c r="F9" s="320"/>
      <c r="G9" s="320"/>
      <c r="H9" s="320"/>
      <c r="I9" s="320"/>
      <c r="J9" s="320"/>
    </row>
    <row r="10" spans="2:19" ht="25.2" customHeight="1" x14ac:dyDescent="0.3">
      <c r="B10" s="3"/>
      <c r="C10" s="3"/>
      <c r="D10" s="3"/>
      <c r="E10" s="3"/>
      <c r="F10" s="3"/>
      <c r="G10" s="3"/>
      <c r="H10" s="3"/>
      <c r="I10" s="3"/>
      <c r="J10" s="3"/>
    </row>
    <row r="11" spans="2:19" ht="25.2" customHeight="1" x14ac:dyDescent="0.3">
      <c r="B11" s="321"/>
      <c r="C11" s="321"/>
      <c r="D11" s="321"/>
      <c r="E11" s="321"/>
      <c r="F11" s="321"/>
      <c r="G11" s="321"/>
      <c r="H11" s="321"/>
      <c r="I11" s="321"/>
      <c r="J11" s="5"/>
    </row>
    <row r="12" spans="2:19" ht="24.6" customHeight="1" x14ac:dyDescent="0.3">
      <c r="B12" s="321"/>
      <c r="C12" s="321"/>
      <c r="D12" s="321"/>
      <c r="E12" s="321"/>
      <c r="F12" s="321"/>
      <c r="G12" s="321"/>
      <c r="H12" s="321"/>
      <c r="I12" s="33"/>
      <c r="J12" s="4"/>
    </row>
    <row r="13" spans="2:19" ht="24" customHeight="1" x14ac:dyDescent="0.3">
      <c r="B13" s="318" t="s">
        <v>2</v>
      </c>
      <c r="C13" s="318"/>
      <c r="D13" s="318"/>
      <c r="E13" s="318"/>
      <c r="F13" s="318"/>
      <c r="G13" s="318"/>
      <c r="H13" s="318"/>
      <c r="I13" s="318"/>
      <c r="J13" s="318"/>
      <c r="K13" s="318"/>
      <c r="L13" s="318"/>
      <c r="M13" s="318"/>
      <c r="N13" s="318"/>
      <c r="O13" s="318"/>
      <c r="P13" s="318"/>
      <c r="Q13" s="318"/>
      <c r="R13" s="318"/>
      <c r="S13" s="318"/>
    </row>
    <row r="14" spans="2:19" ht="25.2" customHeight="1" x14ac:dyDescent="0.3">
      <c r="B14" s="318"/>
      <c r="C14" s="318"/>
      <c r="D14" s="318"/>
      <c r="E14" s="318"/>
      <c r="F14" s="318"/>
      <c r="G14" s="318"/>
      <c r="H14" s="318"/>
      <c r="I14" s="318"/>
      <c r="J14" s="318"/>
      <c r="K14" s="318"/>
      <c r="L14" s="318"/>
      <c r="M14" s="318"/>
      <c r="N14" s="318"/>
      <c r="O14" s="318"/>
      <c r="P14" s="318"/>
      <c r="Q14" s="318"/>
      <c r="R14" s="318"/>
      <c r="S14" s="318"/>
    </row>
    <row r="15" spans="2:19" ht="15.6" customHeight="1" x14ac:dyDescent="0.3">
      <c r="B15" s="318"/>
      <c r="C15" s="318"/>
      <c r="D15" s="318"/>
      <c r="E15" s="318"/>
      <c r="F15" s="318"/>
      <c r="G15" s="318"/>
      <c r="H15" s="318"/>
      <c r="I15" s="318"/>
      <c r="J15" s="318"/>
      <c r="K15" s="318"/>
      <c r="L15" s="318"/>
      <c r="M15" s="318"/>
      <c r="N15" s="318"/>
      <c r="O15" s="318"/>
      <c r="P15" s="318"/>
      <c r="Q15" s="318"/>
      <c r="R15" s="318"/>
      <c r="S15" s="318"/>
    </row>
    <row r="16" spans="2:19" ht="15.6" customHeight="1" x14ac:dyDescent="0.3">
      <c r="B16" s="318"/>
      <c r="C16" s="318"/>
      <c r="D16" s="318"/>
      <c r="E16" s="318"/>
      <c r="F16" s="318"/>
      <c r="G16" s="318"/>
      <c r="H16" s="318"/>
      <c r="I16" s="318"/>
      <c r="J16" s="318"/>
      <c r="K16" s="318"/>
      <c r="L16" s="318"/>
      <c r="M16" s="318"/>
      <c r="N16" s="318"/>
      <c r="O16" s="318"/>
      <c r="P16" s="318"/>
      <c r="Q16" s="318"/>
      <c r="R16" s="318"/>
      <c r="S16" s="318"/>
    </row>
    <row r="17" spans="2:19" ht="27.75" customHeight="1" x14ac:dyDescent="0.3">
      <c r="B17" s="318"/>
      <c r="C17" s="318"/>
      <c r="D17" s="318"/>
      <c r="E17" s="318"/>
      <c r="F17" s="318"/>
      <c r="G17" s="318"/>
      <c r="H17" s="318"/>
      <c r="I17" s="318"/>
      <c r="J17" s="318"/>
      <c r="K17" s="318"/>
      <c r="L17" s="318"/>
      <c r="M17" s="318"/>
      <c r="N17" s="318"/>
      <c r="O17" s="318"/>
      <c r="P17" s="318"/>
      <c r="Q17" s="318"/>
      <c r="R17" s="318"/>
      <c r="S17" s="318"/>
    </row>
    <row r="18" spans="2:19" ht="36.75" customHeight="1" x14ac:dyDescent="0.3">
      <c r="B18" s="318"/>
      <c r="C18" s="318"/>
      <c r="D18" s="318"/>
      <c r="E18" s="318"/>
      <c r="F18" s="318"/>
      <c r="G18" s="318"/>
      <c r="H18" s="318"/>
      <c r="I18" s="318"/>
      <c r="J18" s="318"/>
      <c r="K18" s="318"/>
      <c r="L18" s="318"/>
      <c r="M18" s="318"/>
      <c r="N18" s="318"/>
      <c r="O18" s="318"/>
      <c r="P18" s="318"/>
      <c r="Q18" s="318"/>
      <c r="R18" s="318"/>
      <c r="S18" s="318"/>
    </row>
    <row r="19" spans="2:19" ht="15.6" customHeight="1" x14ac:dyDescent="0.3">
      <c r="B19" s="318"/>
      <c r="C19" s="318"/>
      <c r="D19" s="318"/>
      <c r="E19" s="318"/>
      <c r="F19" s="318"/>
      <c r="G19" s="318"/>
      <c r="H19" s="318"/>
      <c r="I19" s="318"/>
      <c r="J19" s="318"/>
      <c r="K19" s="318"/>
      <c r="L19" s="318"/>
      <c r="M19" s="318"/>
      <c r="N19" s="318"/>
      <c r="O19" s="318"/>
      <c r="P19" s="318"/>
      <c r="Q19" s="318"/>
      <c r="R19" s="318"/>
      <c r="S19" s="318"/>
    </row>
    <row r="20" spans="2:19" ht="15.6" customHeight="1" x14ac:dyDescent="0.3">
      <c r="B20" s="318"/>
      <c r="C20" s="318"/>
      <c r="D20" s="318"/>
      <c r="E20" s="318"/>
      <c r="F20" s="318"/>
      <c r="G20" s="318"/>
      <c r="H20" s="318"/>
      <c r="I20" s="318"/>
      <c r="J20" s="318"/>
      <c r="K20" s="318"/>
      <c r="L20" s="318"/>
      <c r="M20" s="318"/>
      <c r="N20" s="318"/>
      <c r="O20" s="318"/>
      <c r="P20" s="318"/>
      <c r="Q20" s="318"/>
      <c r="R20" s="318"/>
      <c r="S20" s="318"/>
    </row>
    <row r="21" spans="2:19" ht="15.6" customHeight="1" x14ac:dyDescent="0.3">
      <c r="B21" s="318"/>
      <c r="C21" s="318"/>
      <c r="D21" s="318"/>
      <c r="E21" s="318"/>
      <c r="F21" s="318"/>
      <c r="G21" s="318"/>
      <c r="H21" s="318"/>
      <c r="I21" s="318"/>
      <c r="J21" s="318"/>
      <c r="K21" s="318"/>
      <c r="L21" s="318"/>
      <c r="M21" s="318"/>
      <c r="N21" s="318"/>
      <c r="O21" s="318"/>
      <c r="P21" s="318"/>
      <c r="Q21" s="318"/>
      <c r="R21" s="318"/>
      <c r="S21" s="318"/>
    </row>
    <row r="22" spans="2:19" ht="15.6" customHeight="1" x14ac:dyDescent="0.3">
      <c r="B22" s="318"/>
      <c r="C22" s="318"/>
      <c r="D22" s="318"/>
      <c r="E22" s="318"/>
      <c r="F22" s="318"/>
      <c r="G22" s="318"/>
      <c r="H22" s="318"/>
      <c r="I22" s="318"/>
      <c r="J22" s="318"/>
      <c r="K22" s="318"/>
      <c r="L22" s="318"/>
      <c r="M22" s="318"/>
      <c r="N22" s="318"/>
      <c r="O22" s="318"/>
      <c r="P22" s="318"/>
      <c r="Q22" s="318"/>
      <c r="R22" s="318"/>
      <c r="S22" s="318"/>
    </row>
    <row r="33" spans="2:10" x14ac:dyDescent="0.3">
      <c r="B33" s="317" t="s">
        <v>3</v>
      </c>
      <c r="C33" s="317"/>
      <c r="D33" s="317"/>
      <c r="E33" s="317"/>
      <c r="F33" s="317"/>
      <c r="G33" s="317"/>
      <c r="H33" s="317"/>
      <c r="I33" s="317"/>
      <c r="J33" s="317"/>
    </row>
    <row r="34" spans="2:10" x14ac:dyDescent="0.3">
      <c r="B34" s="317"/>
      <c r="C34" s="317"/>
      <c r="D34" s="317"/>
      <c r="E34" s="317"/>
      <c r="F34" s="317"/>
      <c r="G34" s="317"/>
      <c r="H34" s="317"/>
      <c r="I34" s="317"/>
      <c r="J34" s="317"/>
    </row>
    <row r="35" spans="2:10" x14ac:dyDescent="0.3">
      <c r="B35" s="317"/>
      <c r="C35" s="317"/>
      <c r="D35" s="317"/>
      <c r="E35" s="317"/>
      <c r="F35" s="317"/>
      <c r="G35" s="317"/>
      <c r="H35" s="317"/>
      <c r="I35" s="317"/>
      <c r="J35" s="317"/>
    </row>
    <row r="36" spans="2:10" x14ac:dyDescent="0.3">
      <c r="B36" s="317"/>
      <c r="C36" s="317"/>
      <c r="D36" s="317"/>
      <c r="E36" s="317"/>
      <c r="F36" s="317"/>
      <c r="G36" s="317"/>
      <c r="H36" s="317"/>
      <c r="I36" s="317"/>
      <c r="J36" s="317"/>
    </row>
    <row r="37" spans="2:10" x14ac:dyDescent="0.3">
      <c r="B37" s="317"/>
      <c r="C37" s="317"/>
      <c r="D37" s="317"/>
      <c r="E37" s="317"/>
      <c r="F37" s="317"/>
      <c r="G37" s="317"/>
      <c r="H37" s="317"/>
      <c r="I37" s="317"/>
      <c r="J37" s="317"/>
    </row>
    <row r="38" spans="2:10" x14ac:dyDescent="0.3">
      <c r="B38" s="317"/>
      <c r="C38" s="317"/>
      <c r="D38" s="317"/>
      <c r="E38" s="317"/>
      <c r="F38" s="317"/>
      <c r="G38" s="317"/>
      <c r="H38" s="317"/>
      <c r="I38" s="317"/>
      <c r="J38" s="317"/>
    </row>
    <row r="39" spans="2:10" x14ac:dyDescent="0.3">
      <c r="B39" s="317"/>
      <c r="C39" s="317"/>
      <c r="D39" s="317"/>
      <c r="E39" s="317"/>
      <c r="F39" s="317"/>
      <c r="G39" s="317"/>
      <c r="H39" s="317"/>
      <c r="I39" s="317"/>
      <c r="J39" s="317"/>
    </row>
    <row r="40" spans="2:10" x14ac:dyDescent="0.3">
      <c r="B40" s="317"/>
      <c r="C40" s="317"/>
      <c r="D40" s="317"/>
      <c r="E40" s="317"/>
      <c r="F40" s="317"/>
      <c r="G40" s="317"/>
      <c r="H40" s="317"/>
      <c r="I40" s="317"/>
      <c r="J40" s="317"/>
    </row>
    <row r="41" spans="2:10" x14ac:dyDescent="0.3">
      <c r="B41" s="317"/>
      <c r="C41" s="317"/>
      <c r="D41" s="317"/>
      <c r="E41" s="317"/>
      <c r="F41" s="317"/>
      <c r="G41" s="317"/>
      <c r="H41" s="317"/>
      <c r="I41" s="317"/>
      <c r="J41" s="317"/>
    </row>
    <row r="42" spans="2:10" x14ac:dyDescent="0.3">
      <c r="B42" s="317"/>
      <c r="C42" s="317"/>
      <c r="D42" s="317"/>
      <c r="E42" s="317"/>
      <c r="F42" s="317"/>
      <c r="G42" s="317"/>
      <c r="H42" s="317"/>
      <c r="I42" s="317"/>
      <c r="J42" s="317"/>
    </row>
  </sheetData>
  <mergeCells count="7">
    <mergeCell ref="B33:J42"/>
    <mergeCell ref="B13:S22"/>
    <mergeCell ref="B7:N7"/>
    <mergeCell ref="B9:J9"/>
    <mergeCell ref="B11:I11"/>
    <mergeCell ref="B12:H12"/>
    <mergeCell ref="C8:O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8FB3-0FF6-4BD8-899E-3013FFBD1266}">
  <dimension ref="A1:AK98"/>
  <sheetViews>
    <sheetView workbookViewId="0">
      <selection activeCell="E23" sqref="E23"/>
    </sheetView>
  </sheetViews>
  <sheetFormatPr defaultRowHeight="15.6" x14ac:dyDescent="0.3"/>
  <cols>
    <col min="1" max="1" width="8.69921875" style="62"/>
    <col min="2" max="2" width="37.59765625" style="62" customWidth="1"/>
    <col min="3" max="3" width="8.69921875" style="65"/>
    <col min="4" max="4" width="19.09765625" customWidth="1"/>
    <col min="5" max="5" width="37.69921875" customWidth="1"/>
    <col min="6" max="6" width="12" customWidth="1"/>
    <col min="7" max="10" width="20.59765625" customWidth="1"/>
    <col min="11" max="33" width="8.69921875" style="65"/>
  </cols>
  <sheetData>
    <row r="1" spans="2:37" x14ac:dyDescent="0.3">
      <c r="D1" s="65"/>
      <c r="E1" s="65"/>
      <c r="F1" s="65"/>
      <c r="G1" s="65"/>
      <c r="H1" s="65"/>
      <c r="I1" s="65"/>
      <c r="J1" s="65"/>
      <c r="AH1" s="65"/>
      <c r="AI1" s="65"/>
      <c r="AJ1" s="65"/>
      <c r="AK1" s="65"/>
    </row>
    <row r="2" spans="2:37" ht="15.6" customHeight="1" thickBot="1" x14ac:dyDescent="0.35">
      <c r="D2" s="116"/>
      <c r="E2" s="116"/>
      <c r="F2" s="116"/>
      <c r="G2" s="116"/>
      <c r="H2" s="116"/>
      <c r="I2" s="116"/>
      <c r="J2" s="116"/>
      <c r="AH2" s="65"/>
      <c r="AI2" s="65"/>
      <c r="AJ2" s="65"/>
      <c r="AK2" s="65"/>
    </row>
    <row r="3" spans="2:37" ht="15.6" customHeight="1" x14ac:dyDescent="0.3">
      <c r="D3" s="345" t="s">
        <v>34</v>
      </c>
      <c r="E3" s="346"/>
      <c r="F3" s="346"/>
      <c r="G3" s="346"/>
      <c r="H3" s="346"/>
      <c r="I3" s="346"/>
      <c r="J3" s="347"/>
      <c r="AH3" s="65"/>
      <c r="AI3" s="65"/>
      <c r="AJ3" s="65"/>
      <c r="AK3" s="65"/>
    </row>
    <row r="4" spans="2:37" ht="15" customHeight="1" x14ac:dyDescent="0.3">
      <c r="D4" s="348" t="s">
        <v>181</v>
      </c>
      <c r="E4" s="349"/>
      <c r="F4" s="349"/>
      <c r="G4" s="349"/>
      <c r="H4" s="349"/>
      <c r="I4" s="349"/>
      <c r="J4" s="350"/>
      <c r="AH4" s="65"/>
      <c r="AI4" s="65"/>
      <c r="AJ4" s="65"/>
      <c r="AK4" s="65"/>
    </row>
    <row r="5" spans="2:37" ht="16.2" customHeight="1" thickBot="1" x14ac:dyDescent="0.35">
      <c r="D5" s="181"/>
      <c r="E5" s="182"/>
      <c r="F5" s="182"/>
      <c r="G5" s="182"/>
      <c r="H5" s="182"/>
      <c r="I5" s="182"/>
      <c r="J5" s="183" t="s">
        <v>182</v>
      </c>
      <c r="AH5" s="65"/>
      <c r="AI5" s="65"/>
      <c r="AJ5" s="65"/>
      <c r="AK5" s="65"/>
    </row>
    <row r="6" spans="2:37" ht="45.6" customHeight="1" thickBot="1" x14ac:dyDescent="0.35">
      <c r="D6" s="175" t="s">
        <v>92</v>
      </c>
      <c r="E6" s="176" t="s">
        <v>160</v>
      </c>
      <c r="F6" s="177" t="s">
        <v>94</v>
      </c>
      <c r="G6" s="184" t="s">
        <v>152</v>
      </c>
      <c r="H6" s="180" t="s">
        <v>85</v>
      </c>
      <c r="I6" s="179" t="s">
        <v>96</v>
      </c>
      <c r="J6" s="180" t="s">
        <v>97</v>
      </c>
      <c r="AH6" s="65"/>
      <c r="AI6" s="65"/>
      <c r="AJ6" s="65"/>
      <c r="AK6" s="65"/>
    </row>
    <row r="7" spans="2:37" ht="15.6" customHeight="1" thickBot="1" x14ac:dyDescent="0.35">
      <c r="D7" s="111"/>
      <c r="E7" s="111"/>
      <c r="F7" s="112"/>
      <c r="G7" s="112"/>
      <c r="H7" s="114" t="s">
        <v>40</v>
      </c>
      <c r="I7" s="106" t="s">
        <v>40</v>
      </c>
      <c r="J7" s="115" t="s">
        <v>40</v>
      </c>
    </row>
    <row r="8" spans="2:37" ht="15" customHeight="1" thickBot="1" x14ac:dyDescent="0.35">
      <c r="D8" s="95">
        <v>43984</v>
      </c>
      <c r="E8" s="89" t="s">
        <v>183</v>
      </c>
      <c r="F8" s="89"/>
      <c r="G8" s="117" t="s">
        <v>184</v>
      </c>
      <c r="H8" s="100">
        <f>Table14356[[#This Row],[Accounts Payable Control]]-Table14356[[#This Row],[GST ]]</f>
        <v>76.5</v>
      </c>
      <c r="I8" s="189">
        <f>Table14356[[#This Row],[Accounts Payable Control]]*0.1</f>
        <v>8.5</v>
      </c>
      <c r="J8" s="100">
        <v>85</v>
      </c>
    </row>
    <row r="9" spans="2:37" ht="15.6" customHeight="1" thickBot="1" x14ac:dyDescent="0.35">
      <c r="D9" s="95">
        <v>44008</v>
      </c>
      <c r="E9" s="89" t="s">
        <v>185</v>
      </c>
      <c r="F9" s="89"/>
      <c r="G9" s="117" t="s">
        <v>186</v>
      </c>
      <c r="H9" s="100">
        <f>Table14356[[#This Row],[Accounts Payable Control]]-Table14356[[#This Row],[GST ]]</f>
        <v>31.5</v>
      </c>
      <c r="I9" s="189">
        <f>Table14356[[#This Row],[Accounts Payable Control]]*0.1</f>
        <v>3.5</v>
      </c>
      <c r="J9" s="100">
        <v>35</v>
      </c>
    </row>
    <row r="10" spans="2:37" ht="18" customHeight="1" thickBot="1" x14ac:dyDescent="0.35">
      <c r="D10" s="95"/>
      <c r="E10" s="89"/>
      <c r="F10" s="89"/>
      <c r="G10" s="117"/>
      <c r="H10" s="82"/>
      <c r="I10" s="110"/>
      <c r="J10" s="110"/>
    </row>
    <row r="11" spans="2:37" ht="15.6" customHeight="1" thickBot="1" x14ac:dyDescent="0.35">
      <c r="B11" s="63" t="s">
        <v>45</v>
      </c>
      <c r="D11" s="76"/>
      <c r="E11" s="77"/>
      <c r="F11" s="77"/>
      <c r="G11" s="118"/>
      <c r="H11" s="84"/>
      <c r="I11" s="110"/>
      <c r="J11" s="110"/>
    </row>
    <row r="12" spans="2:37" ht="15.6" customHeight="1" thickBot="1" x14ac:dyDescent="0.35">
      <c r="B12" s="63" t="s">
        <v>34</v>
      </c>
      <c r="D12" s="95"/>
      <c r="E12" s="89"/>
      <c r="F12" s="89"/>
      <c r="G12" s="117"/>
      <c r="H12" s="82"/>
      <c r="I12" s="110"/>
      <c r="J12" s="110"/>
    </row>
    <row r="13" spans="2:37" ht="15.6" customHeight="1" thickBot="1" x14ac:dyDescent="0.35">
      <c r="B13" s="63" t="s">
        <v>187</v>
      </c>
      <c r="D13" s="95"/>
      <c r="E13" s="89"/>
      <c r="F13" s="89"/>
      <c r="G13" s="117"/>
      <c r="H13" s="82"/>
      <c r="I13" s="110"/>
      <c r="J13" s="110"/>
    </row>
    <row r="14" spans="2:37" ht="15.6" customHeight="1" thickBot="1" x14ac:dyDescent="0.35">
      <c r="B14" s="63" t="s">
        <v>188</v>
      </c>
      <c r="D14" s="95"/>
      <c r="E14" s="89"/>
      <c r="F14" s="89"/>
      <c r="G14" s="117"/>
      <c r="H14" s="82"/>
      <c r="I14" s="110"/>
      <c r="J14" s="110"/>
    </row>
    <row r="15" spans="2:37" ht="15.6" customHeight="1" thickBot="1" x14ac:dyDescent="0.35">
      <c r="D15" s="98"/>
      <c r="E15" s="97"/>
      <c r="F15" s="97"/>
      <c r="G15" s="99"/>
      <c r="H15" s="100"/>
      <c r="I15" s="100"/>
      <c r="J15" s="100"/>
    </row>
    <row r="16" spans="2:37" ht="15.6" customHeight="1" thickBot="1" x14ac:dyDescent="0.35">
      <c r="D16" s="254" t="s">
        <v>149</v>
      </c>
      <c r="E16" s="102"/>
      <c r="F16" s="102"/>
      <c r="G16" s="103"/>
      <c r="H16" s="104">
        <f>SUM(H8:H15)</f>
        <v>108</v>
      </c>
      <c r="I16" s="104">
        <f t="shared" ref="I16:J16" si="0">SUM(I8:I15)</f>
        <v>12</v>
      </c>
      <c r="J16" s="104">
        <f t="shared" si="0"/>
        <v>120</v>
      </c>
    </row>
    <row r="17" spans="4:10" ht="15.6" customHeight="1" x14ac:dyDescent="0.3">
      <c r="D17" s="116"/>
      <c r="E17" s="116"/>
      <c r="F17" s="116"/>
      <c r="G17" s="199"/>
      <c r="H17" s="199"/>
      <c r="I17" s="199"/>
      <c r="J17" s="199"/>
    </row>
    <row r="18" spans="4:10" ht="15.6" customHeight="1" x14ac:dyDescent="0.3">
      <c r="D18" s="116"/>
      <c r="E18" s="116"/>
      <c r="F18" s="116"/>
      <c r="G18" s="199"/>
      <c r="H18" s="199"/>
      <c r="I18" s="199"/>
      <c r="J18" s="199"/>
    </row>
    <row r="19" spans="4:10" ht="15.6" customHeight="1" x14ac:dyDescent="0.3">
      <c r="D19" s="116"/>
      <c r="E19" s="116"/>
      <c r="F19" s="116"/>
      <c r="G19" s="116"/>
      <c r="H19" s="116"/>
      <c r="I19" s="116"/>
      <c r="J19" s="116"/>
    </row>
    <row r="20" spans="4:10" ht="15.6" customHeight="1" x14ac:dyDescent="0.3">
      <c r="D20" s="65"/>
      <c r="E20" s="65"/>
      <c r="F20" s="65"/>
      <c r="G20" s="65"/>
      <c r="H20" s="65"/>
      <c r="I20" s="65"/>
      <c r="J20" s="65"/>
    </row>
    <row r="21" spans="4:10" ht="15.6" customHeight="1" x14ac:dyDescent="0.3">
      <c r="D21" s="65"/>
      <c r="E21" s="65"/>
      <c r="F21" s="65"/>
      <c r="G21" s="65"/>
      <c r="H21" s="65"/>
      <c r="I21" s="65"/>
      <c r="J21" s="65"/>
    </row>
    <row r="22" spans="4:10" ht="15.6" customHeight="1" x14ac:dyDescent="0.3">
      <c r="D22" s="65"/>
      <c r="E22" s="65"/>
      <c r="F22" s="65"/>
      <c r="G22" s="65"/>
      <c r="H22" s="65"/>
      <c r="I22" s="65"/>
      <c r="J22" s="65"/>
    </row>
    <row r="23" spans="4:10" ht="15.6" customHeight="1" x14ac:dyDescent="0.3">
      <c r="D23" s="65"/>
      <c r="E23" s="65"/>
      <c r="F23" s="65"/>
      <c r="G23" s="65"/>
      <c r="H23" s="65"/>
      <c r="I23" s="65"/>
      <c r="J23" s="65"/>
    </row>
    <row r="24" spans="4:10" ht="15.6" customHeight="1" x14ac:dyDescent="0.3">
      <c r="D24" s="65"/>
      <c r="E24" s="65"/>
      <c r="F24" s="65"/>
      <c r="G24" s="65"/>
      <c r="H24" s="65"/>
      <c r="I24" s="65"/>
      <c r="J24" s="65"/>
    </row>
    <row r="25" spans="4:10" ht="15.6" customHeight="1" x14ac:dyDescent="0.3">
      <c r="D25" s="65"/>
      <c r="E25" s="65"/>
      <c r="F25" s="65"/>
      <c r="G25" s="65"/>
      <c r="H25" s="65"/>
      <c r="I25" s="65"/>
      <c r="J25" s="65"/>
    </row>
    <row r="26" spans="4:10" ht="15.6" customHeight="1" x14ac:dyDescent="0.3">
      <c r="D26" s="65"/>
      <c r="E26" s="65"/>
      <c r="F26" s="65"/>
      <c r="G26" s="65"/>
      <c r="H26" s="65"/>
      <c r="I26" s="65"/>
      <c r="J26" s="65"/>
    </row>
    <row r="27" spans="4:10" ht="15.6" customHeight="1" x14ac:dyDescent="0.3">
      <c r="D27" s="65"/>
      <c r="E27" s="65"/>
      <c r="F27" s="65"/>
      <c r="G27" s="65"/>
      <c r="H27" s="65"/>
      <c r="I27" s="65"/>
      <c r="J27" s="65"/>
    </row>
    <row r="28" spans="4:10" ht="15.6" customHeight="1" x14ac:dyDescent="0.3">
      <c r="D28" s="65"/>
      <c r="E28" s="65"/>
      <c r="F28" s="65"/>
      <c r="G28" s="65"/>
      <c r="H28" s="65"/>
      <c r="I28" s="65"/>
      <c r="J28" s="65"/>
    </row>
    <row r="29" spans="4:10" ht="15.6" customHeight="1" x14ac:dyDescent="0.3">
      <c r="D29" s="65"/>
      <c r="E29" s="65"/>
      <c r="F29" s="65"/>
      <c r="G29" s="65"/>
      <c r="H29" s="65"/>
      <c r="I29" s="65"/>
      <c r="J29" s="65"/>
    </row>
    <row r="30" spans="4:10" x14ac:dyDescent="0.3">
      <c r="D30" s="65"/>
      <c r="E30" s="65"/>
      <c r="F30" s="65"/>
      <c r="G30" s="65"/>
      <c r="H30" s="65"/>
      <c r="I30" s="65"/>
      <c r="J30" s="65"/>
    </row>
    <row r="31" spans="4:10" x14ac:dyDescent="0.3">
      <c r="D31" s="65"/>
      <c r="E31" s="65"/>
      <c r="F31" s="65"/>
      <c r="G31" s="65"/>
      <c r="H31" s="65"/>
      <c r="I31" s="65"/>
      <c r="J31" s="65"/>
    </row>
    <row r="32" spans="4:10" x14ac:dyDescent="0.3">
      <c r="D32" s="65"/>
      <c r="E32" s="65"/>
      <c r="F32" s="65"/>
      <c r="G32" s="65"/>
      <c r="H32" s="65"/>
      <c r="I32" s="65"/>
      <c r="J32" s="65"/>
    </row>
    <row r="33" spans="4:10" x14ac:dyDescent="0.3">
      <c r="D33" s="65"/>
      <c r="E33" s="65"/>
      <c r="F33" s="65"/>
      <c r="G33" s="65"/>
      <c r="H33" s="65"/>
      <c r="I33" s="65"/>
      <c r="J33" s="65"/>
    </row>
    <row r="34" spans="4:10" x14ac:dyDescent="0.3">
      <c r="D34" s="65"/>
      <c r="E34" s="65"/>
      <c r="F34" s="65"/>
      <c r="G34" s="65"/>
      <c r="H34" s="65"/>
      <c r="I34" s="65"/>
      <c r="J34" s="65"/>
    </row>
    <row r="35" spans="4:10" x14ac:dyDescent="0.3">
      <c r="D35" s="65"/>
      <c r="E35" s="65"/>
      <c r="F35" s="65"/>
      <c r="G35" s="65"/>
      <c r="H35" s="65"/>
      <c r="I35" s="65"/>
      <c r="J35" s="65"/>
    </row>
    <row r="36" spans="4:10" x14ac:dyDescent="0.3">
      <c r="D36" s="65"/>
      <c r="E36" s="65"/>
      <c r="F36" s="65"/>
      <c r="G36" s="65"/>
      <c r="H36" s="65"/>
      <c r="I36" s="65"/>
      <c r="J36" s="65"/>
    </row>
    <row r="37" spans="4:10" x14ac:dyDescent="0.3">
      <c r="D37" s="65"/>
      <c r="E37" s="65"/>
      <c r="F37" s="65"/>
      <c r="G37" s="65"/>
      <c r="H37" s="65"/>
      <c r="I37" s="65"/>
      <c r="J37" s="65"/>
    </row>
    <row r="38" spans="4:10" x14ac:dyDescent="0.3">
      <c r="D38" s="35"/>
      <c r="E38" s="35"/>
      <c r="F38" s="35"/>
      <c r="G38" s="35"/>
      <c r="H38" s="35"/>
      <c r="I38" s="35"/>
      <c r="J38" s="35"/>
    </row>
    <row r="39" spans="4:10" x14ac:dyDescent="0.3">
      <c r="D39" s="35"/>
      <c r="E39" s="35"/>
      <c r="F39" s="35"/>
      <c r="G39" s="35"/>
      <c r="H39" s="35"/>
      <c r="I39" s="35"/>
      <c r="J39" s="35"/>
    </row>
    <row r="40" spans="4:10" x14ac:dyDescent="0.3">
      <c r="D40" s="35"/>
      <c r="E40" s="35"/>
      <c r="F40" s="35"/>
      <c r="G40" s="35"/>
      <c r="H40" s="35"/>
      <c r="I40" s="35"/>
      <c r="J40" s="35"/>
    </row>
    <row r="41" spans="4:10" x14ac:dyDescent="0.3">
      <c r="D41" s="35"/>
      <c r="E41" s="35"/>
      <c r="F41" s="35"/>
      <c r="G41" s="35"/>
      <c r="H41" s="35"/>
      <c r="I41" s="35"/>
      <c r="J41" s="35"/>
    </row>
    <row r="42" spans="4:10" x14ac:dyDescent="0.3">
      <c r="D42" s="35"/>
      <c r="E42" s="35"/>
      <c r="F42" s="35"/>
      <c r="G42" s="35"/>
      <c r="H42" s="35"/>
      <c r="I42" s="35"/>
      <c r="J42" s="35"/>
    </row>
    <row r="43" spans="4:10" x14ac:dyDescent="0.3">
      <c r="D43" s="35"/>
      <c r="E43" s="35"/>
      <c r="F43" s="35"/>
      <c r="G43" s="35"/>
      <c r="H43" s="35"/>
      <c r="I43" s="35"/>
      <c r="J43" s="35"/>
    </row>
    <row r="44" spans="4:10" x14ac:dyDescent="0.3">
      <c r="D44" s="35"/>
      <c r="E44" s="35"/>
      <c r="F44" s="35"/>
      <c r="G44" s="35"/>
      <c r="H44" s="35"/>
      <c r="I44" s="35"/>
      <c r="J44" s="35"/>
    </row>
    <row r="45" spans="4:10" x14ac:dyDescent="0.3">
      <c r="D45" s="35"/>
      <c r="E45" s="35"/>
      <c r="F45" s="35"/>
      <c r="G45" s="35"/>
      <c r="H45" s="35"/>
      <c r="I45" s="35"/>
      <c r="J45" s="35"/>
    </row>
    <row r="46" spans="4:10" x14ac:dyDescent="0.3">
      <c r="D46" s="35"/>
      <c r="E46" s="35"/>
      <c r="F46" s="35"/>
      <c r="G46" s="35"/>
      <c r="H46" s="35"/>
      <c r="I46" s="35"/>
      <c r="J46" s="35"/>
    </row>
    <row r="47" spans="4:10" x14ac:dyDescent="0.3">
      <c r="D47" s="35"/>
      <c r="E47" s="35"/>
      <c r="F47" s="35"/>
      <c r="G47" s="35"/>
      <c r="H47" s="35"/>
      <c r="I47" s="35"/>
      <c r="J47" s="35"/>
    </row>
    <row r="48" spans="4:10" x14ac:dyDescent="0.3">
      <c r="D48" s="35"/>
      <c r="E48" s="35"/>
      <c r="F48" s="35"/>
      <c r="G48" s="35"/>
      <c r="H48" s="35"/>
      <c r="I48" s="35"/>
      <c r="J48" s="35"/>
    </row>
    <row r="49" spans="4:10" x14ac:dyDescent="0.3">
      <c r="D49" s="35"/>
      <c r="E49" s="35"/>
      <c r="F49" s="35"/>
      <c r="G49" s="35"/>
      <c r="H49" s="35"/>
      <c r="I49" s="35"/>
      <c r="J49" s="35"/>
    </row>
    <row r="50" spans="4:10" x14ac:dyDescent="0.3">
      <c r="D50" s="35"/>
      <c r="E50" s="35"/>
      <c r="F50" s="35"/>
      <c r="G50" s="35"/>
      <c r="H50" s="35"/>
      <c r="I50" s="35"/>
      <c r="J50" s="35"/>
    </row>
    <row r="51" spans="4:10" x14ac:dyDescent="0.3">
      <c r="D51" s="35"/>
      <c r="E51" s="35"/>
      <c r="F51" s="35"/>
      <c r="G51" s="35"/>
      <c r="H51" s="35"/>
      <c r="I51" s="35"/>
      <c r="J51" s="35"/>
    </row>
    <row r="52" spans="4:10" x14ac:dyDescent="0.3">
      <c r="D52" s="35"/>
      <c r="E52" s="35"/>
      <c r="F52" s="35"/>
      <c r="G52" s="35"/>
      <c r="H52" s="35"/>
      <c r="I52" s="35"/>
      <c r="J52" s="35"/>
    </row>
    <row r="53" spans="4:10" x14ac:dyDescent="0.3">
      <c r="D53" s="35"/>
      <c r="E53" s="35"/>
      <c r="F53" s="35"/>
      <c r="G53" s="35"/>
      <c r="H53" s="35"/>
      <c r="I53" s="35"/>
      <c r="J53" s="35"/>
    </row>
    <row r="54" spans="4:10" x14ac:dyDescent="0.3">
      <c r="D54" s="35"/>
      <c r="E54" s="35"/>
      <c r="F54" s="35"/>
      <c r="G54" s="35"/>
      <c r="H54" s="35"/>
      <c r="I54" s="35"/>
      <c r="J54" s="35"/>
    </row>
    <row r="55" spans="4:10" x14ac:dyDescent="0.3">
      <c r="D55" s="35"/>
      <c r="E55" s="35"/>
      <c r="F55" s="35"/>
      <c r="G55" s="35"/>
      <c r="H55" s="35"/>
      <c r="I55" s="35"/>
      <c r="J55" s="35"/>
    </row>
    <row r="56" spans="4:10" x14ac:dyDescent="0.3">
      <c r="D56" s="35"/>
      <c r="E56" s="35"/>
      <c r="F56" s="35"/>
      <c r="G56" s="35"/>
      <c r="H56" s="35"/>
      <c r="I56" s="35"/>
      <c r="J56" s="35"/>
    </row>
    <row r="57" spans="4:10" x14ac:dyDescent="0.3">
      <c r="D57" s="35"/>
      <c r="E57" s="35"/>
      <c r="F57" s="35"/>
      <c r="G57" s="35"/>
      <c r="H57" s="35"/>
      <c r="I57" s="35"/>
      <c r="J57" s="35"/>
    </row>
    <row r="58" spans="4:10" x14ac:dyDescent="0.3">
      <c r="D58" s="35"/>
      <c r="E58" s="35"/>
      <c r="F58" s="35"/>
      <c r="G58" s="35"/>
      <c r="H58" s="35"/>
      <c r="I58" s="35"/>
      <c r="J58" s="35"/>
    </row>
    <row r="59" spans="4:10" x14ac:dyDescent="0.3">
      <c r="D59" s="35"/>
      <c r="E59" s="35"/>
      <c r="F59" s="35"/>
      <c r="G59" s="35"/>
      <c r="H59" s="35"/>
      <c r="I59" s="35"/>
      <c r="J59" s="35"/>
    </row>
    <row r="60" spans="4:10" x14ac:dyDescent="0.3">
      <c r="D60" s="35"/>
      <c r="E60" s="35"/>
      <c r="F60" s="35"/>
      <c r="G60" s="35"/>
      <c r="H60" s="35"/>
      <c r="I60" s="35"/>
      <c r="J60" s="35"/>
    </row>
    <row r="61" spans="4:10" x14ac:dyDescent="0.3">
      <c r="D61" s="35"/>
      <c r="E61" s="35"/>
      <c r="F61" s="35"/>
      <c r="G61" s="35"/>
      <c r="H61" s="35"/>
      <c r="I61" s="35"/>
      <c r="J61" s="35"/>
    </row>
    <row r="62" spans="4:10" x14ac:dyDescent="0.3">
      <c r="D62" s="35"/>
      <c r="E62" s="35"/>
      <c r="F62" s="35"/>
      <c r="G62" s="35"/>
      <c r="H62" s="35"/>
      <c r="I62" s="35"/>
      <c r="J62" s="35"/>
    </row>
    <row r="63" spans="4:10" x14ac:dyDescent="0.3">
      <c r="D63" s="35"/>
      <c r="E63" s="35"/>
      <c r="F63" s="35"/>
      <c r="G63" s="35"/>
      <c r="H63" s="35"/>
      <c r="I63" s="35"/>
      <c r="J63" s="35"/>
    </row>
    <row r="64" spans="4:10" x14ac:dyDescent="0.3">
      <c r="D64" s="35"/>
      <c r="E64" s="35"/>
      <c r="F64" s="35"/>
      <c r="G64" s="35"/>
      <c r="H64" s="35"/>
      <c r="I64" s="35"/>
      <c r="J64" s="35"/>
    </row>
    <row r="65" spans="4:10" x14ac:dyDescent="0.3">
      <c r="D65" s="35"/>
      <c r="E65" s="35"/>
      <c r="F65" s="35"/>
      <c r="G65" s="35"/>
      <c r="H65" s="35"/>
      <c r="I65" s="35"/>
      <c r="J65" s="35"/>
    </row>
    <row r="66" spans="4:10" x14ac:dyDescent="0.3">
      <c r="D66" s="35"/>
      <c r="E66" s="35"/>
      <c r="F66" s="35"/>
      <c r="G66" s="35"/>
      <c r="H66" s="35"/>
      <c r="I66" s="35"/>
      <c r="J66" s="35"/>
    </row>
    <row r="67" spans="4:10" x14ac:dyDescent="0.3">
      <c r="D67" s="35"/>
      <c r="E67" s="35"/>
      <c r="F67" s="35"/>
      <c r="G67" s="35"/>
      <c r="H67" s="35"/>
      <c r="I67" s="35"/>
      <c r="J67" s="35"/>
    </row>
    <row r="68" spans="4:10" x14ac:dyDescent="0.3">
      <c r="D68" s="35"/>
      <c r="E68" s="35"/>
      <c r="F68" s="35"/>
      <c r="G68" s="35"/>
      <c r="H68" s="35"/>
      <c r="I68" s="35"/>
      <c r="J68" s="35"/>
    </row>
    <row r="69" spans="4:10" x14ac:dyDescent="0.3">
      <c r="D69" s="35"/>
      <c r="E69" s="35"/>
      <c r="F69" s="35"/>
      <c r="G69" s="35"/>
      <c r="H69" s="35"/>
      <c r="I69" s="35"/>
      <c r="J69" s="35"/>
    </row>
    <row r="70" spans="4:10" x14ac:dyDescent="0.3">
      <c r="D70" s="35"/>
      <c r="E70" s="35"/>
      <c r="F70" s="35"/>
      <c r="G70" s="35"/>
      <c r="H70" s="35"/>
      <c r="I70" s="35"/>
      <c r="J70" s="35"/>
    </row>
    <row r="71" spans="4:10" x14ac:dyDescent="0.3">
      <c r="D71" s="35"/>
      <c r="E71" s="35"/>
      <c r="F71" s="35"/>
      <c r="G71" s="35"/>
      <c r="H71" s="35"/>
      <c r="I71" s="35"/>
      <c r="J71" s="35"/>
    </row>
    <row r="72" spans="4:10" x14ac:dyDescent="0.3">
      <c r="D72" s="35"/>
      <c r="E72" s="35"/>
      <c r="F72" s="35"/>
      <c r="G72" s="35"/>
      <c r="H72" s="35"/>
      <c r="I72" s="35"/>
      <c r="J72" s="35"/>
    </row>
    <row r="73" spans="4:10" x14ac:dyDescent="0.3">
      <c r="D73" s="35"/>
      <c r="E73" s="35"/>
      <c r="F73" s="35"/>
      <c r="G73" s="35"/>
      <c r="H73" s="35"/>
      <c r="I73" s="35"/>
      <c r="J73" s="35"/>
    </row>
    <row r="74" spans="4:10" x14ac:dyDescent="0.3">
      <c r="D74" s="35"/>
      <c r="E74" s="35"/>
      <c r="F74" s="35"/>
      <c r="G74" s="35"/>
      <c r="H74" s="35"/>
      <c r="I74" s="35"/>
      <c r="J74" s="35"/>
    </row>
    <row r="75" spans="4:10" x14ac:dyDescent="0.3">
      <c r="D75" s="35"/>
      <c r="E75" s="35"/>
      <c r="F75" s="35"/>
      <c r="G75" s="35"/>
      <c r="H75" s="35"/>
      <c r="I75" s="35"/>
      <c r="J75" s="35"/>
    </row>
    <row r="76" spans="4:10" x14ac:dyDescent="0.3">
      <c r="D76" s="35"/>
      <c r="E76" s="35"/>
      <c r="F76" s="35"/>
      <c r="G76" s="35"/>
      <c r="H76" s="35"/>
      <c r="I76" s="35"/>
      <c r="J76" s="35"/>
    </row>
    <row r="77" spans="4:10" x14ac:dyDescent="0.3">
      <c r="D77" s="35"/>
      <c r="E77" s="35"/>
      <c r="F77" s="35"/>
      <c r="G77" s="35"/>
      <c r="H77" s="35"/>
      <c r="I77" s="35"/>
      <c r="J77" s="35"/>
    </row>
    <row r="78" spans="4:10" x14ac:dyDescent="0.3">
      <c r="D78" s="35"/>
      <c r="E78" s="35"/>
      <c r="F78" s="35"/>
      <c r="G78" s="35"/>
      <c r="H78" s="35"/>
      <c r="I78" s="35"/>
      <c r="J78" s="35"/>
    </row>
    <row r="79" spans="4:10" x14ac:dyDescent="0.3">
      <c r="D79" s="35"/>
      <c r="E79" s="35"/>
      <c r="F79" s="35"/>
      <c r="G79" s="35"/>
      <c r="H79" s="35"/>
      <c r="I79" s="35"/>
      <c r="J79" s="35"/>
    </row>
    <row r="80" spans="4:10" x14ac:dyDescent="0.3">
      <c r="D80" s="35"/>
      <c r="E80" s="35"/>
      <c r="F80" s="35"/>
      <c r="G80" s="35"/>
      <c r="H80" s="35"/>
      <c r="I80" s="35"/>
      <c r="J80" s="35"/>
    </row>
    <row r="81" spans="4:10" x14ac:dyDescent="0.3">
      <c r="D81" s="35"/>
      <c r="E81" s="35"/>
      <c r="F81" s="35"/>
      <c r="G81" s="35"/>
      <c r="H81" s="35"/>
      <c r="I81" s="35"/>
      <c r="J81" s="35"/>
    </row>
    <row r="82" spans="4:10" x14ac:dyDescent="0.3">
      <c r="D82" s="35"/>
      <c r="E82" s="35"/>
      <c r="F82" s="35"/>
      <c r="G82" s="35"/>
      <c r="H82" s="35"/>
      <c r="I82" s="35"/>
      <c r="J82" s="35"/>
    </row>
    <row r="83" spans="4:10" x14ac:dyDescent="0.3">
      <c r="D83" s="35"/>
      <c r="E83" s="35"/>
      <c r="F83" s="35"/>
      <c r="G83" s="35"/>
      <c r="H83" s="35"/>
      <c r="I83" s="35"/>
      <c r="J83" s="35"/>
    </row>
    <row r="84" spans="4:10" x14ac:dyDescent="0.3">
      <c r="D84" s="35"/>
      <c r="E84" s="35"/>
      <c r="F84" s="35"/>
      <c r="G84" s="35"/>
      <c r="H84" s="35"/>
      <c r="I84" s="35"/>
      <c r="J84" s="35"/>
    </row>
    <row r="85" spans="4:10" x14ac:dyDescent="0.3">
      <c r="D85" s="35"/>
      <c r="E85" s="35"/>
      <c r="F85" s="35"/>
      <c r="G85" s="35"/>
      <c r="H85" s="35"/>
      <c r="I85" s="35"/>
      <c r="J85" s="35"/>
    </row>
    <row r="86" spans="4:10" x14ac:dyDescent="0.3">
      <c r="D86" s="35"/>
      <c r="E86" s="35"/>
      <c r="F86" s="35"/>
      <c r="G86" s="35"/>
      <c r="H86" s="35"/>
      <c r="I86" s="35"/>
      <c r="J86" s="35"/>
    </row>
    <row r="87" spans="4:10" x14ac:dyDescent="0.3">
      <c r="D87" s="35"/>
      <c r="E87" s="35"/>
      <c r="F87" s="35"/>
      <c r="G87" s="35"/>
      <c r="H87" s="35"/>
      <c r="I87" s="35"/>
      <c r="J87" s="35"/>
    </row>
    <row r="88" spans="4:10" x14ac:dyDescent="0.3">
      <c r="D88" s="35"/>
      <c r="E88" s="35"/>
      <c r="F88" s="35"/>
      <c r="G88" s="35"/>
      <c r="H88" s="35"/>
      <c r="I88" s="35"/>
      <c r="J88" s="35"/>
    </row>
    <row r="89" spans="4:10" x14ac:dyDescent="0.3">
      <c r="D89" s="35"/>
      <c r="E89" s="35"/>
      <c r="F89" s="35"/>
      <c r="G89" s="35"/>
      <c r="H89" s="35"/>
      <c r="I89" s="35"/>
      <c r="J89" s="35"/>
    </row>
    <row r="90" spans="4:10" x14ac:dyDescent="0.3">
      <c r="D90" s="35"/>
      <c r="E90" s="35"/>
      <c r="F90" s="35"/>
      <c r="G90" s="35"/>
      <c r="H90" s="35"/>
      <c r="I90" s="35"/>
      <c r="J90" s="35"/>
    </row>
    <row r="91" spans="4:10" x14ac:dyDescent="0.3">
      <c r="D91" s="35"/>
      <c r="E91" s="35"/>
      <c r="F91" s="35"/>
      <c r="G91" s="35"/>
      <c r="H91" s="35"/>
      <c r="I91" s="35"/>
      <c r="J91" s="35"/>
    </row>
    <row r="92" spans="4:10" x14ac:dyDescent="0.3">
      <c r="D92" s="35"/>
      <c r="E92" s="35"/>
      <c r="F92" s="35"/>
      <c r="G92" s="35"/>
      <c r="H92" s="35"/>
      <c r="I92" s="35"/>
      <c r="J92" s="35"/>
    </row>
    <row r="93" spans="4:10" x14ac:dyDescent="0.3">
      <c r="D93" s="35"/>
      <c r="E93" s="35"/>
      <c r="F93" s="35"/>
      <c r="G93" s="35"/>
      <c r="H93" s="35"/>
      <c r="I93" s="35"/>
      <c r="J93" s="35"/>
    </row>
    <row r="94" spans="4:10" x14ac:dyDescent="0.3">
      <c r="D94" s="35"/>
      <c r="E94" s="35"/>
      <c r="F94" s="35"/>
      <c r="G94" s="35"/>
      <c r="H94" s="35"/>
      <c r="I94" s="35"/>
      <c r="J94" s="35"/>
    </row>
    <row r="95" spans="4:10" x14ac:dyDescent="0.3">
      <c r="D95" s="35"/>
      <c r="E95" s="35"/>
      <c r="F95" s="35"/>
      <c r="G95" s="35"/>
      <c r="H95" s="35"/>
      <c r="I95" s="35"/>
      <c r="J95" s="35"/>
    </row>
    <row r="96" spans="4:10" x14ac:dyDescent="0.3">
      <c r="D96" s="35"/>
      <c r="E96" s="35"/>
      <c r="F96" s="35"/>
      <c r="G96" s="35"/>
      <c r="H96" s="35"/>
      <c r="I96" s="35"/>
      <c r="J96" s="35"/>
    </row>
    <row r="97" spans="4:10" x14ac:dyDescent="0.3">
      <c r="D97" s="35"/>
      <c r="E97" s="35"/>
      <c r="F97" s="35"/>
      <c r="G97" s="35"/>
      <c r="H97" s="35"/>
      <c r="I97" s="35"/>
      <c r="J97" s="35"/>
    </row>
    <row r="98" spans="4:10" x14ac:dyDescent="0.3">
      <c r="D98" s="35"/>
      <c r="E98" s="35"/>
      <c r="F98" s="35"/>
      <c r="G98" s="35"/>
      <c r="H98" s="35"/>
      <c r="I98" s="35"/>
      <c r="J98" s="35"/>
    </row>
  </sheetData>
  <sheetProtection algorithmName="SHA-512" hashValue="GUWImgah5+QeeXl+YycTycHC0RMqkj6X381HHmzeMufkkCHh6NFG/9r3egR+Xn8oJ+PMp6LfC32jjGq22sAkCQ==" saltValue="O59FMH0WRWGkl38y+6wsCA==" spinCount="100000" sheet="1" objects="1" scenarios="1"/>
  <mergeCells count="2">
    <mergeCell ref="D3:J3"/>
    <mergeCell ref="D4:J4"/>
  </mergeCell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F2E22-A6C6-49C5-B457-E760860A7CED}">
  <dimension ref="A1:CX87"/>
  <sheetViews>
    <sheetView workbookViewId="0">
      <selection activeCell="K10" sqref="K10"/>
    </sheetView>
  </sheetViews>
  <sheetFormatPr defaultRowHeight="15.6" x14ac:dyDescent="0.3"/>
  <cols>
    <col min="1" max="1" width="8.69921875" style="62"/>
    <col min="2" max="2" width="27" style="62" customWidth="1"/>
    <col min="3" max="3" width="8.69921875" style="255"/>
    <col min="4" max="4" width="11.69921875" customWidth="1"/>
    <col min="5" max="5" width="38.59765625" customWidth="1"/>
    <col min="6" max="8" width="11.69921875" customWidth="1"/>
    <col min="9" max="59" width="8.69921875" style="255"/>
    <col min="60" max="102" width="8.69921875" style="62"/>
  </cols>
  <sheetData>
    <row r="1" spans="2:83" x14ac:dyDescent="0.3">
      <c r="D1" s="255"/>
      <c r="E1" s="255"/>
      <c r="F1" s="255"/>
      <c r="G1" s="255"/>
      <c r="H1" s="255"/>
      <c r="BH1" s="255"/>
      <c r="BI1" s="255"/>
      <c r="BJ1" s="255"/>
      <c r="BK1" s="255"/>
      <c r="BL1" s="255"/>
      <c r="BM1" s="255"/>
      <c r="BN1" s="255"/>
      <c r="BO1" s="255"/>
      <c r="BP1" s="255"/>
      <c r="BQ1" s="255"/>
      <c r="BR1" s="255"/>
      <c r="BS1" s="255"/>
      <c r="BT1" s="255"/>
      <c r="BU1" s="255"/>
      <c r="BV1" s="255"/>
      <c r="BW1" s="255"/>
      <c r="BX1" s="255"/>
      <c r="BY1" s="255"/>
      <c r="BZ1" s="255"/>
      <c r="CA1" s="255"/>
      <c r="CB1" s="255"/>
      <c r="CC1" s="255"/>
      <c r="CD1" s="255"/>
      <c r="CE1" s="255"/>
    </row>
    <row r="2" spans="2:83" x14ac:dyDescent="0.3">
      <c r="D2" s="255"/>
      <c r="E2" s="255"/>
      <c r="F2" s="255"/>
      <c r="G2" s="255"/>
      <c r="H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row>
    <row r="3" spans="2:83" x14ac:dyDescent="0.3">
      <c r="D3" s="351" t="s">
        <v>34</v>
      </c>
      <c r="E3" s="351"/>
      <c r="F3" s="351"/>
      <c r="G3" s="351"/>
      <c r="H3" s="351"/>
    </row>
    <row r="4" spans="2:83" x14ac:dyDescent="0.3">
      <c r="D4" s="351" t="s">
        <v>189</v>
      </c>
      <c r="E4" s="351"/>
      <c r="F4" s="351"/>
      <c r="G4" s="351"/>
      <c r="H4" s="351"/>
    </row>
    <row r="5" spans="2:83" x14ac:dyDescent="0.3">
      <c r="D5" s="278" t="s">
        <v>92</v>
      </c>
      <c r="E5" s="278" t="s">
        <v>93</v>
      </c>
      <c r="F5" s="279" t="s">
        <v>94</v>
      </c>
      <c r="G5" s="278" t="s">
        <v>38</v>
      </c>
      <c r="H5" s="280" t="s">
        <v>39</v>
      </c>
    </row>
    <row r="6" spans="2:83" x14ac:dyDescent="0.3">
      <c r="D6" s="259"/>
      <c r="E6" s="260"/>
      <c r="F6" s="260"/>
      <c r="G6" s="285" t="s">
        <v>40</v>
      </c>
      <c r="H6" s="286" t="s">
        <v>40</v>
      </c>
    </row>
    <row r="7" spans="2:83" x14ac:dyDescent="0.3">
      <c r="D7" s="261">
        <v>44012</v>
      </c>
      <c r="E7" s="262" t="s">
        <v>190</v>
      </c>
      <c r="F7" s="263"/>
      <c r="G7" s="264">
        <v>800</v>
      </c>
      <c r="H7" s="265"/>
    </row>
    <row r="8" spans="2:83" x14ac:dyDescent="0.3">
      <c r="D8" s="266"/>
      <c r="E8" s="262" t="s">
        <v>81</v>
      </c>
      <c r="F8" s="263"/>
      <c r="G8" s="263"/>
      <c r="H8" s="267">
        <v>800</v>
      </c>
    </row>
    <row r="9" spans="2:83" x14ac:dyDescent="0.3">
      <c r="D9" s="266"/>
      <c r="E9" s="262" t="s">
        <v>191</v>
      </c>
      <c r="F9" s="263"/>
      <c r="G9" s="263"/>
      <c r="H9" s="265"/>
    </row>
    <row r="10" spans="2:83" x14ac:dyDescent="0.3">
      <c r="B10" s="63"/>
      <c r="D10" s="266"/>
      <c r="E10" s="268"/>
      <c r="F10" s="263"/>
      <c r="G10" s="269"/>
      <c r="H10" s="270"/>
    </row>
    <row r="11" spans="2:83" x14ac:dyDescent="0.3">
      <c r="B11" s="63"/>
      <c r="D11" s="281" t="s">
        <v>92</v>
      </c>
      <c r="E11" s="282" t="s">
        <v>93</v>
      </c>
      <c r="F11" s="283" t="s">
        <v>94</v>
      </c>
      <c r="G11" s="282" t="s">
        <v>38</v>
      </c>
      <c r="H11" s="284" t="s">
        <v>39</v>
      </c>
    </row>
    <row r="12" spans="2:83" x14ac:dyDescent="0.3">
      <c r="B12" s="63"/>
      <c r="D12" s="261">
        <v>44012</v>
      </c>
      <c r="E12" s="271" t="s">
        <v>60</v>
      </c>
      <c r="F12" s="263"/>
      <c r="G12" s="264">
        <v>285</v>
      </c>
      <c r="H12" s="272"/>
      <c r="I12" s="256"/>
    </row>
    <row r="13" spans="2:83" x14ac:dyDescent="0.3">
      <c r="B13" s="64" t="s">
        <v>45</v>
      </c>
      <c r="D13" s="266"/>
      <c r="E13" s="271" t="s">
        <v>192</v>
      </c>
      <c r="F13" s="263"/>
      <c r="G13" s="271"/>
      <c r="H13" s="267">
        <v>65</v>
      </c>
      <c r="I13" s="256"/>
    </row>
    <row r="14" spans="2:83" x14ac:dyDescent="0.3">
      <c r="B14" s="63" t="s">
        <v>34</v>
      </c>
      <c r="D14" s="266"/>
      <c r="E14" s="271" t="s">
        <v>193</v>
      </c>
      <c r="F14" s="263"/>
      <c r="G14" s="271"/>
      <c r="H14" s="267">
        <v>220</v>
      </c>
      <c r="I14" s="256"/>
    </row>
    <row r="15" spans="2:83" x14ac:dyDescent="0.3">
      <c r="B15" s="63" t="s">
        <v>189</v>
      </c>
      <c r="D15" s="266"/>
      <c r="E15" s="268" t="s">
        <v>194</v>
      </c>
      <c r="F15" s="263"/>
      <c r="G15" s="268"/>
      <c r="H15" s="273"/>
      <c r="I15" s="257"/>
    </row>
    <row r="16" spans="2:83" x14ac:dyDescent="0.3">
      <c r="D16" s="281" t="s">
        <v>92</v>
      </c>
      <c r="E16" s="282" t="s">
        <v>93</v>
      </c>
      <c r="F16" s="283" t="s">
        <v>94</v>
      </c>
      <c r="G16" s="282" t="s">
        <v>38</v>
      </c>
      <c r="H16" s="284" t="s">
        <v>39</v>
      </c>
    </row>
    <row r="17" spans="4:8" x14ac:dyDescent="0.3">
      <c r="D17" s="261">
        <v>44012</v>
      </c>
      <c r="E17" s="271" t="s">
        <v>195</v>
      </c>
      <c r="F17" s="263"/>
      <c r="G17" s="264">
        <v>500</v>
      </c>
      <c r="H17" s="267"/>
    </row>
    <row r="18" spans="4:8" x14ac:dyDescent="0.3">
      <c r="D18" s="266"/>
      <c r="E18" s="271" t="s">
        <v>57</v>
      </c>
      <c r="F18" s="263"/>
      <c r="G18" s="264"/>
      <c r="H18" s="267">
        <v>500</v>
      </c>
    </row>
    <row r="19" spans="4:8" x14ac:dyDescent="0.3">
      <c r="D19" s="266"/>
      <c r="E19" s="268" t="s">
        <v>196</v>
      </c>
      <c r="F19" s="263"/>
      <c r="G19" s="269"/>
      <c r="H19" s="270"/>
    </row>
    <row r="20" spans="4:8" x14ac:dyDescent="0.3">
      <c r="D20" s="266"/>
      <c r="E20" s="268"/>
      <c r="F20" s="263"/>
      <c r="G20" s="269"/>
      <c r="H20" s="270"/>
    </row>
    <row r="21" spans="4:8" x14ac:dyDescent="0.3">
      <c r="D21" s="274"/>
      <c r="E21" s="275"/>
      <c r="F21" s="275"/>
      <c r="G21" s="276"/>
      <c r="H21" s="277"/>
    </row>
    <row r="22" spans="4:8" x14ac:dyDescent="0.3">
      <c r="D22" s="255"/>
      <c r="E22" s="255"/>
      <c r="F22" s="255"/>
      <c r="G22" s="258"/>
      <c r="H22" s="258"/>
    </row>
    <row r="23" spans="4:8" x14ac:dyDescent="0.3">
      <c r="D23" s="255"/>
      <c r="E23" s="255"/>
      <c r="F23" s="255"/>
      <c r="G23" s="258"/>
      <c r="H23" s="258"/>
    </row>
    <row r="24" spans="4:8" x14ac:dyDescent="0.3">
      <c r="D24" s="255"/>
      <c r="E24" s="255"/>
      <c r="F24" s="255"/>
      <c r="G24" s="258"/>
      <c r="H24" s="258"/>
    </row>
    <row r="25" spans="4:8" x14ac:dyDescent="0.3">
      <c r="D25" s="255"/>
      <c r="E25" s="255"/>
      <c r="F25" s="255"/>
      <c r="G25" s="258"/>
      <c r="H25" s="258"/>
    </row>
    <row r="26" spans="4:8" x14ac:dyDescent="0.3">
      <c r="D26" s="255"/>
      <c r="E26" s="255"/>
      <c r="F26" s="255"/>
      <c r="G26" s="258"/>
      <c r="H26" s="258"/>
    </row>
    <row r="27" spans="4:8" x14ac:dyDescent="0.3">
      <c r="D27" s="255"/>
      <c r="E27" s="255"/>
      <c r="F27" s="255"/>
      <c r="G27" s="258"/>
      <c r="H27" s="258"/>
    </row>
    <row r="28" spans="4:8" x14ac:dyDescent="0.3">
      <c r="D28" s="255"/>
      <c r="E28" s="255"/>
      <c r="F28" s="255"/>
      <c r="G28" s="258"/>
      <c r="H28" s="258"/>
    </row>
    <row r="29" spans="4:8" x14ac:dyDescent="0.3">
      <c r="D29" s="255"/>
      <c r="E29" s="255"/>
      <c r="F29" s="255"/>
      <c r="G29" s="258"/>
      <c r="H29" s="258"/>
    </row>
    <row r="30" spans="4:8" x14ac:dyDescent="0.3">
      <c r="D30" s="255"/>
      <c r="E30" s="255"/>
      <c r="F30" s="255"/>
      <c r="G30" s="258"/>
      <c r="H30" s="258"/>
    </row>
    <row r="31" spans="4:8" x14ac:dyDescent="0.3">
      <c r="D31" s="255"/>
      <c r="E31" s="255"/>
      <c r="F31" s="255"/>
      <c r="G31" s="258"/>
      <c r="H31" s="258"/>
    </row>
    <row r="32" spans="4:8" x14ac:dyDescent="0.3">
      <c r="D32" s="255"/>
      <c r="E32" s="255"/>
      <c r="F32" s="255"/>
      <c r="G32" s="258"/>
      <c r="H32" s="258"/>
    </row>
    <row r="33" spans="4:8" x14ac:dyDescent="0.3">
      <c r="D33" s="255"/>
      <c r="E33" s="255"/>
      <c r="F33" s="255"/>
      <c r="G33" s="255"/>
      <c r="H33" s="255"/>
    </row>
    <row r="34" spans="4:8" x14ac:dyDescent="0.3">
      <c r="D34" s="255"/>
      <c r="E34" s="255"/>
      <c r="F34" s="255"/>
      <c r="G34" s="255"/>
      <c r="H34" s="255"/>
    </row>
    <row r="35" spans="4:8" x14ac:dyDescent="0.3">
      <c r="D35" s="255"/>
      <c r="E35" s="255"/>
      <c r="F35" s="255"/>
      <c r="G35" s="255"/>
      <c r="H35" s="255"/>
    </row>
    <row r="36" spans="4:8" x14ac:dyDescent="0.3">
      <c r="D36" s="255"/>
      <c r="E36" s="255"/>
      <c r="F36" s="255"/>
      <c r="G36" s="255"/>
      <c r="H36" s="255"/>
    </row>
    <row r="37" spans="4:8" x14ac:dyDescent="0.3">
      <c r="D37" s="255"/>
      <c r="E37" s="255"/>
      <c r="F37" s="255"/>
      <c r="G37" s="255"/>
      <c r="H37" s="255"/>
    </row>
    <row r="38" spans="4:8" x14ac:dyDescent="0.3">
      <c r="D38" s="255"/>
      <c r="E38" s="255"/>
      <c r="F38" s="255"/>
      <c r="G38" s="255"/>
      <c r="H38" s="255"/>
    </row>
    <row r="39" spans="4:8" x14ac:dyDescent="0.3">
      <c r="D39" s="255"/>
      <c r="E39" s="255"/>
      <c r="F39" s="255"/>
      <c r="G39" s="255"/>
      <c r="H39" s="255"/>
    </row>
    <row r="40" spans="4:8" x14ac:dyDescent="0.3">
      <c r="D40" s="255"/>
      <c r="E40" s="255"/>
      <c r="F40" s="255"/>
      <c r="G40" s="255"/>
      <c r="H40" s="255"/>
    </row>
    <row r="41" spans="4:8" x14ac:dyDescent="0.3">
      <c r="D41" s="255"/>
      <c r="E41" s="255"/>
      <c r="F41" s="255"/>
      <c r="G41" s="255"/>
      <c r="H41" s="255"/>
    </row>
    <row r="42" spans="4:8" x14ac:dyDescent="0.3">
      <c r="D42" s="255"/>
      <c r="E42" s="255"/>
      <c r="F42" s="255"/>
      <c r="G42" s="255"/>
      <c r="H42" s="255"/>
    </row>
    <row r="43" spans="4:8" x14ac:dyDescent="0.3">
      <c r="D43" s="255"/>
      <c r="E43" s="255"/>
      <c r="F43" s="255"/>
      <c r="G43" s="255"/>
      <c r="H43" s="255"/>
    </row>
    <row r="44" spans="4:8" x14ac:dyDescent="0.3">
      <c r="D44" s="255"/>
      <c r="E44" s="255"/>
      <c r="F44" s="255"/>
      <c r="G44" s="255"/>
      <c r="H44" s="255"/>
    </row>
    <row r="45" spans="4:8" x14ac:dyDescent="0.3">
      <c r="D45" s="255"/>
      <c r="E45" s="255"/>
      <c r="F45" s="255"/>
      <c r="G45" s="255"/>
      <c r="H45" s="255"/>
    </row>
    <row r="46" spans="4:8" x14ac:dyDescent="0.3">
      <c r="D46" s="255"/>
      <c r="E46" s="255"/>
      <c r="F46" s="255"/>
      <c r="G46" s="255"/>
      <c r="H46" s="255"/>
    </row>
    <row r="47" spans="4:8" x14ac:dyDescent="0.3">
      <c r="D47" s="255"/>
      <c r="E47" s="255"/>
      <c r="F47" s="255"/>
      <c r="G47" s="255"/>
      <c r="H47" s="255"/>
    </row>
    <row r="48" spans="4:8" x14ac:dyDescent="0.3">
      <c r="D48" s="255"/>
      <c r="E48" s="255"/>
      <c r="F48" s="255"/>
      <c r="G48" s="255"/>
      <c r="H48" s="255"/>
    </row>
    <row r="49" spans="4:8" x14ac:dyDescent="0.3">
      <c r="D49" s="255"/>
      <c r="E49" s="255"/>
      <c r="F49" s="255"/>
      <c r="G49" s="255"/>
      <c r="H49" s="255"/>
    </row>
    <row r="50" spans="4:8" x14ac:dyDescent="0.3">
      <c r="D50" s="255"/>
      <c r="E50" s="255"/>
      <c r="F50" s="255"/>
      <c r="G50" s="255"/>
      <c r="H50" s="255"/>
    </row>
    <row r="51" spans="4:8" x14ac:dyDescent="0.3">
      <c r="D51" s="255"/>
      <c r="E51" s="255"/>
      <c r="F51" s="255"/>
      <c r="G51" s="255"/>
      <c r="H51" s="255"/>
    </row>
    <row r="52" spans="4:8" x14ac:dyDescent="0.3">
      <c r="D52" s="255"/>
      <c r="E52" s="255"/>
      <c r="F52" s="255"/>
      <c r="G52" s="255"/>
      <c r="H52" s="255"/>
    </row>
    <row r="53" spans="4:8" x14ac:dyDescent="0.3">
      <c r="D53" s="255"/>
      <c r="E53" s="255"/>
      <c r="F53" s="255"/>
      <c r="G53" s="255"/>
      <c r="H53" s="255"/>
    </row>
    <row r="54" spans="4:8" x14ac:dyDescent="0.3">
      <c r="D54" s="255"/>
      <c r="E54" s="255"/>
      <c r="F54" s="255"/>
      <c r="G54" s="255"/>
      <c r="H54" s="255"/>
    </row>
    <row r="55" spans="4:8" x14ac:dyDescent="0.3">
      <c r="D55" s="255"/>
      <c r="E55" s="255"/>
      <c r="F55" s="255"/>
      <c r="G55" s="255"/>
      <c r="H55" s="255"/>
    </row>
    <row r="56" spans="4:8" x14ac:dyDescent="0.3">
      <c r="D56" s="255"/>
      <c r="E56" s="255"/>
      <c r="F56" s="255"/>
      <c r="G56" s="255"/>
      <c r="H56" s="255"/>
    </row>
    <row r="57" spans="4:8" x14ac:dyDescent="0.3">
      <c r="D57" s="255"/>
      <c r="E57" s="255"/>
      <c r="F57" s="255"/>
      <c r="G57" s="255"/>
      <c r="H57" s="255"/>
    </row>
    <row r="58" spans="4:8" x14ac:dyDescent="0.3">
      <c r="D58" s="255"/>
      <c r="E58" s="255"/>
      <c r="F58" s="255"/>
      <c r="G58" s="255"/>
      <c r="H58" s="255"/>
    </row>
    <row r="59" spans="4:8" x14ac:dyDescent="0.3">
      <c r="D59" s="255"/>
      <c r="E59" s="255"/>
      <c r="F59" s="255"/>
      <c r="G59" s="255"/>
      <c r="H59" s="255"/>
    </row>
    <row r="60" spans="4:8" x14ac:dyDescent="0.3">
      <c r="D60" s="255"/>
      <c r="E60" s="255"/>
      <c r="F60" s="255"/>
      <c r="G60" s="255"/>
      <c r="H60" s="255"/>
    </row>
    <row r="61" spans="4:8" x14ac:dyDescent="0.3">
      <c r="D61" s="255"/>
      <c r="E61" s="255"/>
      <c r="F61" s="255"/>
      <c r="G61" s="255"/>
      <c r="H61" s="255"/>
    </row>
    <row r="62" spans="4:8" x14ac:dyDescent="0.3">
      <c r="D62" s="255"/>
      <c r="E62" s="255"/>
      <c r="F62" s="255"/>
      <c r="G62" s="255"/>
      <c r="H62" s="255"/>
    </row>
    <row r="63" spans="4:8" x14ac:dyDescent="0.3">
      <c r="D63" s="255"/>
      <c r="E63" s="255"/>
      <c r="F63" s="255"/>
      <c r="G63" s="255"/>
      <c r="H63" s="255"/>
    </row>
    <row r="64" spans="4:8" x14ac:dyDescent="0.3">
      <c r="D64" s="255"/>
      <c r="E64" s="255"/>
      <c r="F64" s="255"/>
      <c r="G64" s="255"/>
      <c r="H64" s="255"/>
    </row>
    <row r="65" spans="4:8" x14ac:dyDescent="0.3">
      <c r="D65" s="255"/>
      <c r="E65" s="255"/>
      <c r="F65" s="255"/>
      <c r="G65" s="255"/>
      <c r="H65" s="255"/>
    </row>
    <row r="66" spans="4:8" x14ac:dyDescent="0.3">
      <c r="D66" s="255"/>
      <c r="E66" s="255"/>
      <c r="F66" s="255"/>
      <c r="G66" s="255"/>
      <c r="H66" s="255"/>
    </row>
    <row r="67" spans="4:8" x14ac:dyDescent="0.3">
      <c r="D67" s="255"/>
      <c r="E67" s="255"/>
      <c r="F67" s="255"/>
      <c r="G67" s="255"/>
      <c r="H67" s="255"/>
    </row>
    <row r="68" spans="4:8" x14ac:dyDescent="0.3">
      <c r="D68" s="255"/>
      <c r="E68" s="255"/>
      <c r="F68" s="255"/>
      <c r="G68" s="255"/>
      <c r="H68" s="255"/>
    </row>
    <row r="69" spans="4:8" x14ac:dyDescent="0.3">
      <c r="D69" s="255"/>
      <c r="E69" s="255"/>
      <c r="F69" s="255"/>
      <c r="G69" s="255"/>
      <c r="H69" s="255"/>
    </row>
    <row r="70" spans="4:8" x14ac:dyDescent="0.3">
      <c r="D70" s="255"/>
      <c r="E70" s="255"/>
      <c r="F70" s="255"/>
      <c r="G70" s="255"/>
      <c r="H70" s="255"/>
    </row>
    <row r="71" spans="4:8" x14ac:dyDescent="0.3">
      <c r="D71" s="255"/>
      <c r="E71" s="255"/>
      <c r="F71" s="255"/>
      <c r="G71" s="255"/>
      <c r="H71" s="255"/>
    </row>
    <row r="72" spans="4:8" x14ac:dyDescent="0.3">
      <c r="D72" s="255"/>
      <c r="E72" s="255"/>
      <c r="F72" s="255"/>
      <c r="G72" s="255"/>
      <c r="H72" s="255"/>
    </row>
    <row r="73" spans="4:8" x14ac:dyDescent="0.3">
      <c r="D73" s="255"/>
      <c r="E73" s="255"/>
      <c r="F73" s="255"/>
      <c r="G73" s="255"/>
      <c r="H73" s="255"/>
    </row>
    <row r="74" spans="4:8" x14ac:dyDescent="0.3">
      <c r="D74" s="255"/>
      <c r="E74" s="255"/>
      <c r="F74" s="255"/>
      <c r="G74" s="255"/>
      <c r="H74" s="255"/>
    </row>
    <row r="75" spans="4:8" x14ac:dyDescent="0.3">
      <c r="D75" s="255"/>
      <c r="E75" s="255"/>
      <c r="F75" s="255"/>
      <c r="G75" s="255"/>
      <c r="H75" s="255"/>
    </row>
    <row r="76" spans="4:8" x14ac:dyDescent="0.3">
      <c r="D76" s="255"/>
      <c r="E76" s="255"/>
      <c r="F76" s="255"/>
      <c r="G76" s="255"/>
      <c r="H76" s="255"/>
    </row>
    <row r="77" spans="4:8" x14ac:dyDescent="0.3">
      <c r="D77" s="255"/>
      <c r="E77" s="255"/>
      <c r="F77" s="255"/>
      <c r="G77" s="255"/>
      <c r="H77" s="255"/>
    </row>
    <row r="78" spans="4:8" x14ac:dyDescent="0.3">
      <c r="D78" s="255"/>
      <c r="E78" s="255"/>
      <c r="F78" s="255"/>
      <c r="G78" s="255"/>
      <c r="H78" s="255"/>
    </row>
    <row r="79" spans="4:8" x14ac:dyDescent="0.3">
      <c r="D79" s="255"/>
      <c r="E79" s="255"/>
      <c r="F79" s="255"/>
      <c r="G79" s="255"/>
      <c r="H79" s="255"/>
    </row>
    <row r="80" spans="4:8" x14ac:dyDescent="0.3">
      <c r="D80" s="255"/>
      <c r="E80" s="255"/>
      <c r="F80" s="255"/>
      <c r="G80" s="255"/>
      <c r="H80" s="255"/>
    </row>
    <row r="81" spans="4:8" x14ac:dyDescent="0.3">
      <c r="D81" s="255"/>
      <c r="E81" s="255"/>
      <c r="F81" s="255"/>
      <c r="G81" s="255"/>
      <c r="H81" s="255"/>
    </row>
    <row r="82" spans="4:8" x14ac:dyDescent="0.3">
      <c r="D82" s="255"/>
      <c r="E82" s="255"/>
      <c r="F82" s="255"/>
      <c r="G82" s="255"/>
      <c r="H82" s="255"/>
    </row>
    <row r="83" spans="4:8" x14ac:dyDescent="0.3">
      <c r="D83" s="255"/>
      <c r="E83" s="255"/>
      <c r="F83" s="255"/>
      <c r="G83" s="255"/>
      <c r="H83" s="255"/>
    </row>
    <row r="84" spans="4:8" x14ac:dyDescent="0.3">
      <c r="D84" s="255"/>
      <c r="E84" s="255"/>
      <c r="F84" s="255"/>
      <c r="G84" s="255"/>
      <c r="H84" s="255"/>
    </row>
    <row r="85" spans="4:8" x14ac:dyDescent="0.3">
      <c r="D85" s="255"/>
      <c r="E85" s="255"/>
      <c r="F85" s="255"/>
      <c r="G85" s="255"/>
      <c r="H85" s="255"/>
    </row>
    <row r="86" spans="4:8" x14ac:dyDescent="0.3">
      <c r="D86" s="255"/>
      <c r="E86" s="255"/>
      <c r="F86" s="255"/>
      <c r="G86" s="255"/>
      <c r="H86" s="255"/>
    </row>
    <row r="87" spans="4:8" x14ac:dyDescent="0.3">
      <c r="D87" s="255"/>
      <c r="E87" s="255"/>
      <c r="F87" s="255"/>
      <c r="G87" s="255"/>
      <c r="H87" s="255"/>
    </row>
  </sheetData>
  <sheetProtection algorithmName="SHA-512" hashValue="5i99TZGoKSj7tdI7eoUlH9m2ZihOVKzJSSvTL4LPDdMayyx54hPKBBakN1f8GcUauQwECcWRuJEft8ZwZCiJGg==" saltValue="DDlsQ7/Nu+DQO58ScPk92g==" spinCount="100000" sheet="1" objects="1" scenarios="1"/>
  <mergeCells count="2">
    <mergeCell ref="D3:H3"/>
    <mergeCell ref="D4:H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8C529-D066-4246-ABB4-22F20111D148}">
  <dimension ref="A1:IF472"/>
  <sheetViews>
    <sheetView showGridLines="0" zoomScale="75" zoomScaleNormal="75" workbookViewId="0">
      <selection activeCell="J18" sqref="J18"/>
    </sheetView>
  </sheetViews>
  <sheetFormatPr defaultColWidth="8.59765625" defaultRowHeight="15.6" x14ac:dyDescent="0.3"/>
  <cols>
    <col min="1" max="2" width="11" style="289"/>
    <col min="3" max="3" width="8.19921875" style="289" customWidth="1"/>
    <col min="4" max="4" width="8.59765625" style="34" customWidth="1"/>
    <col min="5" max="5" width="11.8984375" style="36" customWidth="1"/>
    <col min="6" max="6" width="21.69921875" style="36" customWidth="1"/>
    <col min="7" max="7" width="8.19921875" style="36" customWidth="1"/>
    <col min="8" max="8" width="11.09765625" style="36" customWidth="1"/>
    <col min="9" max="9" width="12.09765625" style="36" customWidth="1"/>
    <col min="10" max="10" width="25.59765625" style="36" customWidth="1"/>
    <col min="11" max="11" width="8.19921875" style="36" customWidth="1"/>
    <col min="12" max="12" width="11.5" style="36" customWidth="1"/>
    <col min="13" max="13" width="5.09765625" style="34" customWidth="1"/>
    <col min="14" max="14" width="11.3984375" style="37" customWidth="1"/>
    <col min="15" max="15" width="23.19921875" style="37" customWidth="1"/>
    <col min="16" max="16" width="8.19921875" style="37" customWidth="1"/>
    <col min="17" max="17" width="10.59765625" style="37" customWidth="1"/>
    <col min="18" max="18" width="13.5" style="37" customWidth="1"/>
    <col min="19" max="19" width="20.59765625" style="37" customWidth="1"/>
    <col min="20" max="20" width="8.19921875" style="37" customWidth="1"/>
    <col min="21" max="21" width="10.59765625" style="37" customWidth="1"/>
    <col min="22" max="22" width="5.59765625" style="34" customWidth="1"/>
    <col min="23" max="23" width="13.09765625" style="37" customWidth="1"/>
    <col min="24" max="24" width="26.19921875" style="37" customWidth="1"/>
    <col min="25" max="25" width="8.19921875" style="37" customWidth="1"/>
    <col min="26" max="26" width="10.59765625" style="37" customWidth="1"/>
    <col min="27" max="27" width="13.19921875" style="37" customWidth="1"/>
    <col min="28" max="28" width="29" style="37" customWidth="1"/>
    <col min="29" max="29" width="8.19921875" style="37" customWidth="1"/>
    <col min="30" max="30" width="10.59765625" style="37" customWidth="1"/>
    <col min="31" max="136" width="8.59765625" style="34"/>
    <col min="137" max="240" width="8.59765625" style="37"/>
    <col min="241" max="16384" width="8.59765625" style="36"/>
  </cols>
  <sheetData>
    <row r="1" spans="1:136" s="37" customFormat="1" ht="15.6" customHeight="1" x14ac:dyDescent="0.3">
      <c r="A1" s="289"/>
      <c r="B1" s="289"/>
      <c r="C1" s="289"/>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row>
    <row r="2" spans="1:136" s="37" customFormat="1" ht="15" customHeight="1" x14ac:dyDescent="0.3">
      <c r="A2" s="289"/>
      <c r="B2" s="289"/>
      <c r="C2" s="289"/>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row>
    <row r="3" spans="1:136" ht="15.6" customHeight="1" x14ac:dyDescent="0.3">
      <c r="E3" s="287"/>
      <c r="F3" s="353" t="s">
        <v>197</v>
      </c>
      <c r="G3" s="353"/>
      <c r="H3" s="353"/>
      <c r="I3" s="353"/>
      <c r="J3" s="353"/>
      <c r="K3" s="353"/>
      <c r="L3" s="287"/>
      <c r="N3" s="287"/>
      <c r="O3" s="353" t="s">
        <v>197</v>
      </c>
      <c r="P3" s="353"/>
      <c r="Q3" s="353"/>
      <c r="R3" s="353"/>
      <c r="S3" s="353"/>
      <c r="T3" s="353"/>
      <c r="U3" s="287"/>
      <c r="W3" s="287"/>
      <c r="X3" s="353" t="s">
        <v>197</v>
      </c>
      <c r="Y3" s="353"/>
      <c r="Z3" s="353"/>
      <c r="AA3" s="353"/>
      <c r="AB3" s="353"/>
      <c r="AC3" s="353"/>
      <c r="AD3" s="287"/>
    </row>
    <row r="4" spans="1:136" x14ac:dyDescent="0.3">
      <c r="E4" s="288"/>
      <c r="F4" s="353" t="s">
        <v>198</v>
      </c>
      <c r="G4" s="353"/>
      <c r="H4" s="353"/>
      <c r="I4" s="353"/>
      <c r="J4" s="353"/>
      <c r="K4" s="353"/>
      <c r="L4" s="288"/>
      <c r="N4" s="288"/>
      <c r="O4" s="353" t="s">
        <v>198</v>
      </c>
      <c r="P4" s="353"/>
      <c r="Q4" s="353"/>
      <c r="R4" s="353"/>
      <c r="S4" s="353"/>
      <c r="T4" s="353"/>
      <c r="U4" s="288"/>
      <c r="W4" s="288"/>
      <c r="X4" s="353" t="s">
        <v>198</v>
      </c>
      <c r="Y4" s="353"/>
      <c r="Z4" s="353"/>
      <c r="AA4" s="353"/>
      <c r="AB4" s="353"/>
      <c r="AC4" s="353"/>
      <c r="AD4" s="288"/>
    </row>
    <row r="5" spans="1:136" x14ac:dyDescent="0.3">
      <c r="E5" s="38"/>
      <c r="F5" s="38"/>
      <c r="G5" s="38"/>
      <c r="H5" s="38"/>
      <c r="I5" s="38"/>
      <c r="J5" s="38"/>
      <c r="K5" s="38"/>
      <c r="L5" s="123">
        <f>TB!D9</f>
        <v>100</v>
      </c>
      <c r="N5" s="36"/>
      <c r="O5" s="36"/>
      <c r="P5" s="36"/>
      <c r="Q5" s="36"/>
      <c r="R5" s="36"/>
      <c r="S5" s="36"/>
      <c r="T5" s="36"/>
      <c r="U5" s="123">
        <f>TB!D10</f>
        <v>120</v>
      </c>
      <c r="W5" s="36"/>
      <c r="X5" s="36"/>
      <c r="Y5" s="36"/>
      <c r="Z5" s="36"/>
      <c r="AA5" s="36"/>
      <c r="AB5" s="36"/>
      <c r="AC5" s="36"/>
      <c r="AD5" s="123">
        <f>TB!D11</f>
        <v>130</v>
      </c>
    </row>
    <row r="6" spans="1:136" ht="15" customHeight="1" x14ac:dyDescent="0.3">
      <c r="E6" s="354" t="s">
        <v>41</v>
      </c>
      <c r="F6" s="355"/>
      <c r="G6" s="355"/>
      <c r="H6" s="355"/>
      <c r="I6" s="355"/>
      <c r="J6" s="355"/>
      <c r="K6" s="355"/>
      <c r="L6" s="357"/>
      <c r="N6" s="354" t="str">
        <f>TB!E10</f>
        <v>Inventory</v>
      </c>
      <c r="O6" s="355"/>
      <c r="P6" s="355"/>
      <c r="Q6" s="355"/>
      <c r="R6" s="355"/>
      <c r="S6" s="355"/>
      <c r="T6" s="355"/>
      <c r="U6" s="357"/>
      <c r="W6" s="354" t="str">
        <f>TB!E11</f>
        <v>Accounts Receivable</v>
      </c>
      <c r="X6" s="355"/>
      <c r="Y6" s="355"/>
      <c r="Z6" s="355"/>
      <c r="AA6" s="355"/>
      <c r="AB6" s="355"/>
      <c r="AC6" s="355"/>
      <c r="AD6" s="357"/>
    </row>
    <row r="7" spans="1:136" ht="15" customHeight="1" x14ac:dyDescent="0.3">
      <c r="E7" s="40" t="s">
        <v>92</v>
      </c>
      <c r="F7" s="41" t="s">
        <v>93</v>
      </c>
      <c r="G7" s="124" t="s">
        <v>199</v>
      </c>
      <c r="H7" s="42" t="s">
        <v>200</v>
      </c>
      <c r="I7" s="40" t="s">
        <v>92</v>
      </c>
      <c r="J7" s="41" t="s">
        <v>93</v>
      </c>
      <c r="K7" s="124" t="s">
        <v>199</v>
      </c>
      <c r="L7" s="41" t="s">
        <v>200</v>
      </c>
      <c r="N7" s="40" t="s">
        <v>92</v>
      </c>
      <c r="O7" s="41" t="s">
        <v>93</v>
      </c>
      <c r="P7" s="124" t="s">
        <v>199</v>
      </c>
      <c r="Q7" s="203" t="s">
        <v>200</v>
      </c>
      <c r="R7" s="40" t="s">
        <v>92</v>
      </c>
      <c r="S7" s="41" t="s">
        <v>93</v>
      </c>
      <c r="T7" s="124" t="s">
        <v>199</v>
      </c>
      <c r="U7" s="41" t="s">
        <v>200</v>
      </c>
      <c r="W7" s="40" t="s">
        <v>92</v>
      </c>
      <c r="X7" s="41" t="s">
        <v>93</v>
      </c>
      <c r="Y7" s="124" t="s">
        <v>199</v>
      </c>
      <c r="Z7" s="42" t="s">
        <v>200</v>
      </c>
      <c r="AA7" s="40" t="s">
        <v>92</v>
      </c>
      <c r="AB7" s="41" t="s">
        <v>93</v>
      </c>
      <c r="AC7" s="124" t="s">
        <v>199</v>
      </c>
      <c r="AD7" s="41" t="s">
        <v>200</v>
      </c>
    </row>
    <row r="8" spans="1:136" ht="15" customHeight="1" x14ac:dyDescent="0.3">
      <c r="E8" s="52">
        <v>43983</v>
      </c>
      <c r="F8" s="48" t="s">
        <v>201</v>
      </c>
      <c r="G8" s="48"/>
      <c r="H8" s="49">
        <f>TB!F9</f>
        <v>13500</v>
      </c>
      <c r="I8" s="47">
        <v>44012</v>
      </c>
      <c r="J8" s="48" t="s">
        <v>202</v>
      </c>
      <c r="K8" s="48" t="str">
        <f>CPJ!V4</f>
        <v>CPJ06</v>
      </c>
      <c r="L8" s="49">
        <f>CPJ!K23</f>
        <v>15283</v>
      </c>
      <c r="N8" s="52">
        <v>43983</v>
      </c>
      <c r="O8" s="48" t="s">
        <v>201</v>
      </c>
      <c r="P8" s="48"/>
      <c r="Q8" s="192">
        <f>TB!F10</f>
        <v>65000</v>
      </c>
      <c r="R8" s="43"/>
      <c r="S8" s="44"/>
      <c r="T8" s="44"/>
      <c r="U8" s="45"/>
      <c r="W8" s="52">
        <v>43983</v>
      </c>
      <c r="X8" s="48" t="s">
        <v>201</v>
      </c>
      <c r="Y8" s="48"/>
      <c r="Z8" s="49">
        <f>TB!F11</f>
        <v>4000</v>
      </c>
      <c r="AA8" s="47">
        <v>44012</v>
      </c>
      <c r="AB8" s="48" t="s">
        <v>203</v>
      </c>
      <c r="AC8" s="48" t="str">
        <f>CRJ!Q4</f>
        <v>CRJ06</v>
      </c>
      <c r="AD8" s="49">
        <f>CRJ!J23</f>
        <v>27.5</v>
      </c>
    </row>
    <row r="9" spans="1:136" ht="15" customHeight="1" x14ac:dyDescent="0.3">
      <c r="E9" s="52">
        <v>44012</v>
      </c>
      <c r="F9" s="48" t="s">
        <v>204</v>
      </c>
      <c r="G9" s="48" t="str">
        <f>CRJ!Q4</f>
        <v>CRJ06</v>
      </c>
      <c r="H9" s="58">
        <f>CRJ!K23</f>
        <v>8613.65</v>
      </c>
      <c r="I9" s="47"/>
      <c r="J9" s="48" t="s">
        <v>205</v>
      </c>
      <c r="K9" s="48"/>
      <c r="L9" s="49">
        <f>H11-L8</f>
        <v>6830.6500000000015</v>
      </c>
      <c r="N9" s="46"/>
      <c r="O9" s="44"/>
      <c r="P9" s="44"/>
      <c r="Q9" s="44"/>
      <c r="R9" s="47"/>
      <c r="S9" s="48"/>
      <c r="T9" s="48"/>
      <c r="U9" s="49"/>
      <c r="W9" s="52">
        <v>44012</v>
      </c>
      <c r="X9" s="48" t="s">
        <v>206</v>
      </c>
      <c r="Y9" s="48" t="str">
        <f>SJ!J5</f>
        <v>SJ06</v>
      </c>
      <c r="Z9" s="49">
        <f>SJ!J22</f>
        <v>5060</v>
      </c>
      <c r="AA9" s="47"/>
      <c r="AB9" s="48" t="s">
        <v>41</v>
      </c>
      <c r="AC9" s="48" t="str">
        <f>CRJ!Q4</f>
        <v>CRJ06</v>
      </c>
      <c r="AD9" s="49">
        <f>CRJ!M23</f>
        <v>1835</v>
      </c>
    </row>
    <row r="10" spans="1:136" ht="15" customHeight="1" x14ac:dyDescent="0.3">
      <c r="E10" s="48"/>
      <c r="F10" s="48"/>
      <c r="G10" s="48"/>
      <c r="H10" s="48"/>
      <c r="I10" s="47"/>
      <c r="J10" s="48"/>
      <c r="K10" s="48"/>
      <c r="L10" s="58"/>
      <c r="N10" s="38"/>
      <c r="O10" s="38"/>
      <c r="P10" s="38"/>
      <c r="Q10" s="50"/>
      <c r="R10" s="38"/>
      <c r="S10" s="38"/>
      <c r="T10" s="38"/>
      <c r="U10" s="49"/>
      <c r="W10" s="38"/>
      <c r="X10" s="38"/>
      <c r="Y10" s="38"/>
      <c r="Z10" s="38"/>
      <c r="AA10" s="201"/>
      <c r="AB10" s="48" t="s">
        <v>207</v>
      </c>
      <c r="AC10" s="48" t="str">
        <f>SRAJ!J5</f>
        <v>SRAJ04</v>
      </c>
      <c r="AD10" s="49">
        <f>SRAJ!J19</f>
        <v>125</v>
      </c>
      <c r="AE10" s="188"/>
    </row>
    <row r="11" spans="1:136" ht="15" customHeight="1" x14ac:dyDescent="0.3">
      <c r="A11" s="290"/>
      <c r="B11" s="290"/>
      <c r="C11" s="290"/>
      <c r="E11" s="48"/>
      <c r="F11" s="48"/>
      <c r="G11" s="48"/>
      <c r="H11" s="192">
        <f>SUM(H8:H10)</f>
        <v>22113.65</v>
      </c>
      <c r="I11" s="201" t="s">
        <v>79</v>
      </c>
      <c r="J11" s="48"/>
      <c r="K11" s="48"/>
      <c r="L11" s="191">
        <f>SUM(L8:L10)</f>
        <v>22113.65</v>
      </c>
      <c r="N11" s="52"/>
      <c r="O11" s="48"/>
      <c r="P11" s="48"/>
      <c r="Q11" s="49"/>
      <c r="R11" s="51" t="s">
        <v>79</v>
      </c>
      <c r="S11" s="38"/>
      <c r="T11" s="38"/>
      <c r="U11" s="38"/>
      <c r="W11" s="38"/>
      <c r="X11" s="38"/>
      <c r="Y11" s="38"/>
      <c r="Z11" s="190"/>
      <c r="AA11" s="201" t="s">
        <v>79</v>
      </c>
      <c r="AB11" s="48" t="s">
        <v>205</v>
      </c>
      <c r="AC11" s="48"/>
      <c r="AD11" s="49">
        <v>7072.5</v>
      </c>
    </row>
    <row r="12" spans="1:136" ht="15" customHeight="1" x14ac:dyDescent="0.3">
      <c r="A12" s="290"/>
      <c r="B12" s="290"/>
      <c r="C12" s="290"/>
      <c r="E12" s="52">
        <v>44013</v>
      </c>
      <c r="F12" s="59" t="s">
        <v>201</v>
      </c>
      <c r="H12" s="202">
        <f>L9</f>
        <v>6830.6500000000015</v>
      </c>
      <c r="I12" s="53"/>
      <c r="N12" s="38"/>
      <c r="O12" s="38"/>
      <c r="P12" s="38"/>
      <c r="Q12" s="38"/>
      <c r="R12" s="51" t="s">
        <v>79</v>
      </c>
      <c r="S12" s="38"/>
      <c r="T12" s="38"/>
      <c r="U12" s="38"/>
      <c r="W12" s="38"/>
      <c r="X12" s="38"/>
      <c r="Y12" s="38"/>
      <c r="Z12" s="191">
        <f>SUM(Z8:Z11)</f>
        <v>9060</v>
      </c>
      <c r="AA12" s="51" t="s">
        <v>79</v>
      </c>
      <c r="AB12" s="38"/>
      <c r="AC12" s="38"/>
      <c r="AD12" s="191">
        <f>SUM(AD8:AD11)</f>
        <v>9060</v>
      </c>
    </row>
    <row r="13" spans="1:136" ht="15" customHeight="1" x14ac:dyDescent="0.3">
      <c r="A13" s="290"/>
      <c r="B13" s="290"/>
      <c r="C13" s="290"/>
      <c r="E13" s="38"/>
      <c r="F13" s="38"/>
      <c r="G13" s="38"/>
      <c r="H13" s="38"/>
      <c r="I13" s="38"/>
      <c r="J13" s="38"/>
      <c r="K13" s="38"/>
      <c r="L13" s="123">
        <f>TB!D12</f>
        <v>140</v>
      </c>
      <c r="N13" s="36"/>
      <c r="O13" s="36"/>
      <c r="P13" s="36"/>
      <c r="Q13" s="36"/>
      <c r="R13" s="36"/>
      <c r="S13" s="36"/>
      <c r="T13" s="36"/>
      <c r="U13" s="123">
        <f>TB!D13</f>
        <v>141</v>
      </c>
      <c r="W13" s="207">
        <v>44013</v>
      </c>
      <c r="X13" s="59" t="s">
        <v>201</v>
      </c>
      <c r="Y13" s="59"/>
      <c r="Z13" s="202">
        <f>AD11</f>
        <v>7072.5</v>
      </c>
      <c r="AA13" s="53"/>
      <c r="AB13" s="36"/>
      <c r="AC13" s="36"/>
      <c r="AD13" s="36"/>
    </row>
    <row r="14" spans="1:136" ht="15" customHeight="1" x14ac:dyDescent="0.3">
      <c r="A14" s="352" t="s">
        <v>45</v>
      </c>
      <c r="B14" s="352"/>
      <c r="C14" s="352"/>
      <c r="E14" s="354" t="str">
        <f>TB!E12</f>
        <v>Office Equipment</v>
      </c>
      <c r="F14" s="355"/>
      <c r="G14" s="355"/>
      <c r="H14" s="355"/>
      <c r="I14" s="355"/>
      <c r="J14" s="355"/>
      <c r="K14" s="355"/>
      <c r="L14" s="357"/>
      <c r="N14" s="354" t="str">
        <f>TB!E13</f>
        <v>Less Accumulated Depreciation on Office Equipment</v>
      </c>
      <c r="O14" s="355"/>
      <c r="P14" s="355"/>
      <c r="Q14" s="355"/>
      <c r="R14" s="355"/>
      <c r="S14" s="355"/>
      <c r="T14" s="355"/>
      <c r="U14" s="357"/>
      <c r="W14" s="36"/>
      <c r="X14" s="36"/>
      <c r="Y14" s="36"/>
      <c r="Z14" s="36"/>
      <c r="AA14" s="36"/>
      <c r="AB14" s="36"/>
      <c r="AC14" s="36"/>
      <c r="AD14" s="36"/>
    </row>
    <row r="15" spans="1:136" ht="15" customHeight="1" x14ac:dyDescent="0.3">
      <c r="A15" s="352" t="s">
        <v>34</v>
      </c>
      <c r="B15" s="352"/>
      <c r="C15" s="352"/>
      <c r="E15" s="40" t="s">
        <v>92</v>
      </c>
      <c r="F15" s="41" t="s">
        <v>93</v>
      </c>
      <c r="G15" s="124" t="s">
        <v>199</v>
      </c>
      <c r="H15" s="203" t="s">
        <v>200</v>
      </c>
      <c r="I15" s="40" t="s">
        <v>92</v>
      </c>
      <c r="J15" s="41" t="s">
        <v>93</v>
      </c>
      <c r="K15" s="124" t="s">
        <v>199</v>
      </c>
      <c r="L15" s="41" t="s">
        <v>200</v>
      </c>
      <c r="N15" s="40" t="s">
        <v>92</v>
      </c>
      <c r="O15" s="41" t="s">
        <v>93</v>
      </c>
      <c r="P15" s="124" t="s">
        <v>199</v>
      </c>
      <c r="Q15" s="42" t="s">
        <v>200</v>
      </c>
      <c r="R15" s="40" t="s">
        <v>92</v>
      </c>
      <c r="S15" s="41" t="s">
        <v>93</v>
      </c>
      <c r="T15" s="124" t="s">
        <v>199</v>
      </c>
      <c r="U15" s="204" t="s">
        <v>200</v>
      </c>
      <c r="W15" s="36"/>
      <c r="X15" s="36"/>
      <c r="Y15" s="36"/>
      <c r="Z15" s="36"/>
      <c r="AA15" s="36"/>
      <c r="AB15" s="36"/>
      <c r="AC15" s="36"/>
      <c r="AD15" s="123">
        <f>TB!D14</f>
        <v>150</v>
      </c>
    </row>
    <row r="16" spans="1:136" ht="15" customHeight="1" x14ac:dyDescent="0.3">
      <c r="A16" s="352" t="s">
        <v>198</v>
      </c>
      <c r="B16" s="352"/>
      <c r="C16" s="352"/>
      <c r="E16" s="52">
        <v>43983</v>
      </c>
      <c r="F16" s="48" t="s">
        <v>201</v>
      </c>
      <c r="G16" s="48"/>
      <c r="H16" s="192">
        <f>TB!F12</f>
        <v>3500</v>
      </c>
      <c r="I16" s="47"/>
      <c r="J16" s="48"/>
      <c r="K16" s="48"/>
      <c r="L16" s="49"/>
      <c r="N16" s="52"/>
      <c r="O16" s="48"/>
      <c r="P16" s="48"/>
      <c r="Q16" s="127"/>
      <c r="R16" s="47">
        <v>43983</v>
      </c>
      <c r="S16" s="48" t="s">
        <v>201</v>
      </c>
      <c r="T16" s="48"/>
      <c r="U16" s="248">
        <f>TB!G13</f>
        <v>1100</v>
      </c>
      <c r="W16" s="354" t="str">
        <f>TB!E14</f>
        <v>Plant &amp; Equipment</v>
      </c>
      <c r="X16" s="355"/>
      <c r="Y16" s="355"/>
      <c r="Z16" s="355"/>
      <c r="AA16" s="355"/>
      <c r="AB16" s="355"/>
      <c r="AC16" s="355"/>
      <c r="AD16" s="357"/>
    </row>
    <row r="17" spans="1:31" ht="15" customHeight="1" x14ac:dyDescent="0.3">
      <c r="A17" s="290"/>
      <c r="B17" s="290"/>
      <c r="C17" s="290"/>
      <c r="E17" s="38"/>
      <c r="F17" s="48"/>
      <c r="G17" s="48"/>
      <c r="H17" s="54"/>
      <c r="I17" s="46"/>
      <c r="J17" s="44"/>
      <c r="K17" s="44"/>
      <c r="L17" s="45"/>
      <c r="N17" s="52"/>
      <c r="O17" s="48"/>
      <c r="P17" s="48"/>
      <c r="Q17" s="55"/>
      <c r="R17" s="52">
        <v>44012</v>
      </c>
      <c r="S17" s="48" t="s">
        <v>60</v>
      </c>
      <c r="T17" s="48" t="s">
        <v>22</v>
      </c>
      <c r="U17" s="49">
        <v>65</v>
      </c>
      <c r="W17" s="40" t="s">
        <v>92</v>
      </c>
      <c r="X17" s="41" t="s">
        <v>93</v>
      </c>
      <c r="Y17" s="124" t="s">
        <v>199</v>
      </c>
      <c r="Z17" s="203" t="s">
        <v>200</v>
      </c>
      <c r="AA17" s="40" t="s">
        <v>92</v>
      </c>
      <c r="AB17" s="41" t="s">
        <v>93</v>
      </c>
      <c r="AC17" s="124" t="s">
        <v>199</v>
      </c>
      <c r="AD17" s="41" t="s">
        <v>200</v>
      </c>
    </row>
    <row r="18" spans="1:31" ht="15" customHeight="1" x14ac:dyDescent="0.3">
      <c r="A18" s="290"/>
      <c r="B18" s="290"/>
      <c r="C18" s="290"/>
      <c r="E18" s="48"/>
      <c r="F18" s="48"/>
      <c r="G18" s="48"/>
      <c r="H18" s="55"/>
      <c r="I18" s="46"/>
      <c r="J18" s="44"/>
      <c r="K18" s="44"/>
      <c r="L18" s="45"/>
      <c r="N18" s="38"/>
      <c r="O18" s="38"/>
      <c r="P18" s="38"/>
      <c r="Q18" s="56"/>
      <c r="R18" s="38"/>
      <c r="S18" s="38"/>
      <c r="T18" s="38"/>
      <c r="U18" s="191">
        <f>SUM(U16:U17)</f>
        <v>1165</v>
      </c>
      <c r="W18" s="52">
        <v>43983</v>
      </c>
      <c r="X18" s="48" t="s">
        <v>201</v>
      </c>
      <c r="Y18" s="48"/>
      <c r="Z18" s="192">
        <f>TB!F14</f>
        <v>12000</v>
      </c>
      <c r="AA18" s="47"/>
      <c r="AB18" s="48"/>
      <c r="AC18" s="48"/>
      <c r="AD18" s="49"/>
    </row>
    <row r="19" spans="1:31" ht="15" customHeight="1" x14ac:dyDescent="0.3">
      <c r="A19" s="290"/>
      <c r="B19" s="290"/>
      <c r="C19" s="290"/>
      <c r="E19" s="48"/>
      <c r="F19" s="48"/>
      <c r="G19" s="48"/>
      <c r="H19" s="55"/>
      <c r="I19" s="44"/>
      <c r="J19" s="44"/>
      <c r="K19" s="44"/>
      <c r="L19" s="49"/>
      <c r="N19" s="38"/>
      <c r="O19" s="38"/>
      <c r="P19" s="38"/>
      <c r="Q19" s="57"/>
      <c r="R19" s="38" t="s">
        <v>79</v>
      </c>
      <c r="S19" s="38"/>
      <c r="T19" s="38"/>
      <c r="U19" s="38"/>
      <c r="W19" s="46"/>
      <c r="X19" s="44"/>
      <c r="Y19" s="44"/>
      <c r="Z19" s="44"/>
      <c r="AA19" s="43"/>
      <c r="AB19" s="44"/>
      <c r="AC19" s="44"/>
      <c r="AD19" s="45"/>
    </row>
    <row r="20" spans="1:31" ht="15" customHeight="1" x14ac:dyDescent="0.3">
      <c r="A20" s="290"/>
      <c r="B20" s="290"/>
      <c r="C20" s="290"/>
      <c r="E20" s="48"/>
      <c r="F20" s="48"/>
      <c r="G20" s="48"/>
      <c r="H20" s="50"/>
      <c r="I20" s="52"/>
      <c r="J20" s="48"/>
      <c r="K20" s="48"/>
      <c r="L20" s="49"/>
      <c r="N20" s="38"/>
      <c r="O20" s="38"/>
      <c r="P20" s="38"/>
      <c r="Q20" s="38"/>
      <c r="R20" s="51" t="s">
        <v>79</v>
      </c>
      <c r="S20" s="38"/>
      <c r="T20" s="38"/>
      <c r="U20" s="38"/>
      <c r="W20" s="38"/>
      <c r="X20" s="38"/>
      <c r="Y20" s="38"/>
      <c r="Z20" s="38"/>
      <c r="AA20" s="51"/>
      <c r="AB20" s="38"/>
      <c r="AC20" s="38"/>
      <c r="AD20" s="49"/>
    </row>
    <row r="21" spans="1:31" ht="15" customHeight="1" x14ac:dyDescent="0.3">
      <c r="A21" s="290"/>
      <c r="B21" s="290"/>
      <c r="C21" s="290"/>
      <c r="E21" s="38"/>
      <c r="F21" s="38"/>
      <c r="G21" s="38"/>
      <c r="H21" s="38"/>
      <c r="I21" s="38"/>
      <c r="J21" s="38"/>
      <c r="K21" s="38"/>
      <c r="L21" s="123">
        <f>TB!D15</f>
        <v>151</v>
      </c>
      <c r="N21" s="36"/>
      <c r="O21" s="36"/>
      <c r="P21" s="36"/>
      <c r="Q21" s="36"/>
      <c r="R21" s="36"/>
      <c r="S21" s="36"/>
      <c r="T21" s="36"/>
      <c r="U21" s="123">
        <f>TB!D16</f>
        <v>200</v>
      </c>
      <c r="W21" s="38"/>
      <c r="X21" s="38"/>
      <c r="Y21" s="38"/>
      <c r="Z21" s="38"/>
      <c r="AA21" s="51" t="s">
        <v>79</v>
      </c>
      <c r="AB21" s="38"/>
      <c r="AC21" s="38"/>
      <c r="AD21" s="38"/>
    </row>
    <row r="22" spans="1:31" ht="15" customHeight="1" x14ac:dyDescent="0.3">
      <c r="A22" s="290"/>
      <c r="B22" s="290"/>
      <c r="C22" s="290"/>
      <c r="E22" s="354" t="str">
        <f>TB!E15</f>
        <v>Less Accumulated Depreciation Plant &amp; Equipment</v>
      </c>
      <c r="F22" s="355"/>
      <c r="G22" s="355"/>
      <c r="H22" s="355"/>
      <c r="I22" s="355"/>
      <c r="J22" s="355"/>
      <c r="K22" s="355"/>
      <c r="L22" s="357"/>
      <c r="N22" s="354" t="str">
        <f>TB!E16</f>
        <v>Accounts Payable</v>
      </c>
      <c r="O22" s="355"/>
      <c r="P22" s="355"/>
      <c r="Q22" s="355"/>
      <c r="R22" s="355"/>
      <c r="S22" s="355"/>
      <c r="T22" s="355"/>
      <c r="U22" s="357"/>
      <c r="W22" s="36"/>
      <c r="X22" s="36"/>
      <c r="Y22" s="36"/>
      <c r="Z22" s="36"/>
      <c r="AA22" s="36"/>
      <c r="AB22" s="36"/>
      <c r="AC22" s="36"/>
      <c r="AD22" s="36"/>
    </row>
    <row r="23" spans="1:31" ht="15" customHeight="1" x14ac:dyDescent="0.3">
      <c r="A23" s="290"/>
      <c r="B23" s="290"/>
      <c r="C23" s="290"/>
      <c r="E23" s="40" t="s">
        <v>92</v>
      </c>
      <c r="F23" s="41" t="s">
        <v>93</v>
      </c>
      <c r="G23" s="124" t="s">
        <v>199</v>
      </c>
      <c r="H23" s="42" t="s">
        <v>200</v>
      </c>
      <c r="I23" s="40" t="s">
        <v>92</v>
      </c>
      <c r="J23" s="41" t="s">
        <v>93</v>
      </c>
      <c r="K23" s="124" t="s">
        <v>199</v>
      </c>
      <c r="L23" s="204" t="s">
        <v>200</v>
      </c>
      <c r="N23" s="40" t="s">
        <v>92</v>
      </c>
      <c r="O23" s="41" t="s">
        <v>93</v>
      </c>
      <c r="P23" s="124" t="s">
        <v>199</v>
      </c>
      <c r="Q23" s="42" t="s">
        <v>200</v>
      </c>
      <c r="R23" s="40" t="s">
        <v>92</v>
      </c>
      <c r="S23" s="41" t="s">
        <v>93</v>
      </c>
      <c r="T23" s="124" t="s">
        <v>199</v>
      </c>
      <c r="U23" s="41" t="s">
        <v>200</v>
      </c>
      <c r="W23" s="36"/>
      <c r="X23" s="36"/>
      <c r="Y23" s="36"/>
      <c r="Z23" s="36"/>
      <c r="AA23" s="36"/>
      <c r="AB23" s="36"/>
      <c r="AC23" s="36"/>
      <c r="AD23" s="123">
        <f>TB!D17</f>
        <v>210</v>
      </c>
    </row>
    <row r="24" spans="1:31" ht="15" customHeight="1" x14ac:dyDescent="0.3">
      <c r="A24" s="290"/>
      <c r="B24" s="290"/>
      <c r="C24" s="290"/>
      <c r="E24" s="52"/>
      <c r="F24" s="48"/>
      <c r="G24" s="48"/>
      <c r="H24" s="49"/>
      <c r="I24" s="187">
        <v>43983</v>
      </c>
      <c r="J24" s="48" t="s">
        <v>201</v>
      </c>
      <c r="K24" s="48"/>
      <c r="L24" s="251">
        <f>TB!G15</f>
        <v>750</v>
      </c>
      <c r="N24" s="52">
        <v>44012</v>
      </c>
      <c r="O24" s="48" t="s">
        <v>208</v>
      </c>
      <c r="P24" s="48" t="str">
        <f>CPJ!V4</f>
        <v>CPJ06</v>
      </c>
      <c r="Q24" s="49">
        <f>CPJ!J23</f>
        <v>72</v>
      </c>
      <c r="R24" s="47">
        <v>43983</v>
      </c>
      <c r="S24" s="48" t="s">
        <v>201</v>
      </c>
      <c r="T24" s="48"/>
      <c r="U24" s="49">
        <f>TB!G16</f>
        <v>1500</v>
      </c>
      <c r="W24" s="354" t="str">
        <f>TB!E17</f>
        <v>GST</v>
      </c>
      <c r="X24" s="355"/>
      <c r="Y24" s="355"/>
      <c r="Z24" s="355"/>
      <c r="AA24" s="355"/>
      <c r="AB24" s="355"/>
      <c r="AC24" s="355"/>
      <c r="AD24" s="357"/>
    </row>
    <row r="25" spans="1:31" ht="15" customHeight="1" x14ac:dyDescent="0.3">
      <c r="A25" s="290"/>
      <c r="B25" s="290"/>
      <c r="C25" s="290"/>
      <c r="E25" s="46"/>
      <c r="F25" s="44"/>
      <c r="G25" s="44"/>
      <c r="H25" s="45"/>
      <c r="I25" s="47">
        <v>44012</v>
      </c>
      <c r="J25" s="48" t="s">
        <v>60</v>
      </c>
      <c r="K25" s="48" t="s">
        <v>22</v>
      </c>
      <c r="L25" s="58">
        <v>220</v>
      </c>
      <c r="N25" s="52"/>
      <c r="O25" s="48" t="s">
        <v>41</v>
      </c>
      <c r="P25" s="48" t="str">
        <f>CPJ!V4</f>
        <v>CPJ06</v>
      </c>
      <c r="Q25" s="49">
        <f>CPJ!M23</f>
        <v>915</v>
      </c>
      <c r="R25" s="47">
        <v>44012</v>
      </c>
      <c r="S25" s="48" t="s">
        <v>209</v>
      </c>
      <c r="T25" s="48" t="str">
        <f>PJ!J5</f>
        <v>PJ06</v>
      </c>
      <c r="U25" s="49">
        <f>PJ!J27</f>
        <v>4865</v>
      </c>
      <c r="W25" s="40" t="s">
        <v>92</v>
      </c>
      <c r="X25" s="41" t="s">
        <v>93</v>
      </c>
      <c r="Y25" s="124" t="s">
        <v>199</v>
      </c>
      <c r="Z25" s="42" t="s">
        <v>200</v>
      </c>
      <c r="AA25" s="40" t="s">
        <v>92</v>
      </c>
      <c r="AB25" s="41" t="s">
        <v>93</v>
      </c>
      <c r="AC25" s="124" t="s">
        <v>199</v>
      </c>
      <c r="AD25" s="41" t="s">
        <v>200</v>
      </c>
      <c r="AE25" s="188"/>
    </row>
    <row r="26" spans="1:31" ht="15" customHeight="1" x14ac:dyDescent="0.3">
      <c r="A26" s="290"/>
      <c r="B26" s="290"/>
      <c r="C26" s="290"/>
      <c r="E26" s="44"/>
      <c r="F26" s="44"/>
      <c r="G26" s="44"/>
      <c r="H26" s="55"/>
      <c r="I26" s="44"/>
      <c r="J26" s="44"/>
      <c r="K26" s="44"/>
      <c r="L26" s="206">
        <f>SUM(L24:L25)</f>
        <v>970</v>
      </c>
      <c r="N26" s="38"/>
      <c r="O26" s="48" t="s">
        <v>210</v>
      </c>
      <c r="P26" s="48" t="str">
        <f>PRAJ!J5</f>
        <v>PRAJ06</v>
      </c>
      <c r="Q26" s="56">
        <f>PRAJ!J16</f>
        <v>120</v>
      </c>
      <c r="R26" s="38"/>
      <c r="S26" s="38"/>
      <c r="T26" s="38"/>
      <c r="U26" s="49"/>
      <c r="W26" s="52">
        <v>44012</v>
      </c>
      <c r="X26" s="48" t="s">
        <v>41</v>
      </c>
      <c r="Y26" s="48" t="str">
        <f>CPJ!V4</f>
        <v>CPJ06</v>
      </c>
      <c r="Z26" s="49">
        <f>CPJ!L23</f>
        <v>521.18181818181813</v>
      </c>
      <c r="AA26" s="47">
        <v>43983</v>
      </c>
      <c r="AB26" s="48" t="s">
        <v>201</v>
      </c>
      <c r="AC26" s="48"/>
      <c r="AD26" s="49">
        <f>TB!G17</f>
        <v>1245</v>
      </c>
    </row>
    <row r="27" spans="1:31" ht="15" customHeight="1" x14ac:dyDescent="0.3">
      <c r="E27" s="52"/>
      <c r="F27" s="48"/>
      <c r="G27" s="48"/>
      <c r="H27" s="54"/>
      <c r="I27" s="48"/>
      <c r="J27" s="48"/>
      <c r="K27" s="48"/>
      <c r="L27" s="48"/>
      <c r="N27" s="38"/>
      <c r="O27" s="48" t="s">
        <v>205</v>
      </c>
      <c r="P27" s="48"/>
      <c r="Q27" s="56">
        <v>5258</v>
      </c>
      <c r="R27" s="47"/>
      <c r="S27" s="48"/>
      <c r="T27" s="48"/>
      <c r="U27" s="36"/>
      <c r="W27" s="52"/>
      <c r="X27" s="48" t="s">
        <v>116</v>
      </c>
      <c r="Y27" s="48" t="str">
        <f>CRJ!Q4</f>
        <v>CRJ06</v>
      </c>
      <c r="Z27" s="49">
        <f>CRJ!I23</f>
        <v>2.5</v>
      </c>
      <c r="AA27" s="47">
        <v>44012</v>
      </c>
      <c r="AB27" s="48" t="s">
        <v>97</v>
      </c>
      <c r="AC27" s="58" t="str">
        <f>CPJ!V4</f>
        <v>CPJ06</v>
      </c>
      <c r="AD27" s="49">
        <f>CPJ!I23</f>
        <v>6.55</v>
      </c>
    </row>
    <row r="28" spans="1:31" ht="15" customHeight="1" x14ac:dyDescent="0.3">
      <c r="I28" s="53"/>
      <c r="N28" s="38"/>
      <c r="O28" s="38"/>
      <c r="P28" s="38"/>
      <c r="Q28" s="208">
        <f>SUM(Q24:Q27)</f>
        <v>6365</v>
      </c>
      <c r="R28" s="51"/>
      <c r="S28" s="38"/>
      <c r="T28" s="38"/>
      <c r="U28" s="191">
        <f>SUM(U24:U26)</f>
        <v>6365</v>
      </c>
      <c r="W28" s="38"/>
      <c r="X28" s="59" t="s">
        <v>116</v>
      </c>
      <c r="Y28" s="59" t="str">
        <f>SRAJ!J5</f>
        <v>SRAJ04</v>
      </c>
      <c r="Z28" s="49">
        <f>SRAJ!I19</f>
        <v>12.5</v>
      </c>
      <c r="AA28" s="201"/>
      <c r="AB28" s="48" t="s">
        <v>41</v>
      </c>
      <c r="AC28" s="48" t="str">
        <f>CRJ!Q4</f>
        <v>CRJ06</v>
      </c>
      <c r="AD28" s="49">
        <f>CRJ!L23</f>
        <v>614.54545454545462</v>
      </c>
    </row>
    <row r="29" spans="1:31" ht="15" customHeight="1" x14ac:dyDescent="0.3">
      <c r="E29" s="38"/>
      <c r="F29" s="38"/>
      <c r="G29" s="38"/>
      <c r="H29" s="38"/>
      <c r="I29" s="38"/>
      <c r="J29" s="38"/>
      <c r="K29" s="38"/>
      <c r="L29" s="123">
        <f>TB!D18</f>
        <v>220</v>
      </c>
      <c r="N29" s="36"/>
      <c r="O29" s="36"/>
      <c r="P29" s="36"/>
      <c r="Q29" s="36"/>
      <c r="R29" s="207">
        <v>44013</v>
      </c>
      <c r="S29" s="59" t="s">
        <v>201</v>
      </c>
      <c r="T29" s="59"/>
      <c r="U29" s="209">
        <f>Q27</f>
        <v>5258</v>
      </c>
      <c r="W29" s="38"/>
      <c r="X29" s="59" t="s">
        <v>97</v>
      </c>
      <c r="Y29" s="59" t="str">
        <f>PJ!J5</f>
        <v>PJ06</v>
      </c>
      <c r="Z29" s="49">
        <f>PJ!I27</f>
        <v>486.5</v>
      </c>
      <c r="AA29" s="211"/>
      <c r="AB29" s="59" t="s">
        <v>211</v>
      </c>
      <c r="AC29" s="61" t="str">
        <f>SJ!J5</f>
        <v>SJ06</v>
      </c>
      <c r="AD29" s="49">
        <f>SJ!I22</f>
        <v>506</v>
      </c>
    </row>
    <row r="30" spans="1:31" ht="15" customHeight="1" x14ac:dyDescent="0.3">
      <c r="E30" s="354" t="str">
        <f>TB!E18</f>
        <v>PAYG Withholdings Payable</v>
      </c>
      <c r="F30" s="355"/>
      <c r="G30" s="355"/>
      <c r="H30" s="355"/>
      <c r="I30" s="355"/>
      <c r="J30" s="355"/>
      <c r="K30" s="355"/>
      <c r="L30" s="357"/>
      <c r="N30" s="36"/>
      <c r="O30" s="36"/>
      <c r="P30" s="36"/>
      <c r="Q30" s="36"/>
      <c r="R30" s="36"/>
      <c r="S30" s="36"/>
      <c r="T30" s="36"/>
      <c r="U30" s="36"/>
      <c r="W30" s="36"/>
      <c r="X30" s="48" t="s">
        <v>205</v>
      </c>
      <c r="Y30" s="48"/>
      <c r="Z30" s="49">
        <v>1361.42</v>
      </c>
      <c r="AA30" s="201"/>
      <c r="AB30" s="48" t="s">
        <v>97</v>
      </c>
      <c r="AC30" s="48" t="str">
        <f>PRAJ!J5</f>
        <v>PRAJ06</v>
      </c>
      <c r="AD30" s="49">
        <f>PRAJ!I16</f>
        <v>12</v>
      </c>
    </row>
    <row r="31" spans="1:31" ht="15" customHeight="1" x14ac:dyDescent="0.3">
      <c r="E31" s="40" t="s">
        <v>92</v>
      </c>
      <c r="F31" s="41" t="s">
        <v>93</v>
      </c>
      <c r="G31" s="124" t="s">
        <v>199</v>
      </c>
      <c r="H31" s="42" t="s">
        <v>200</v>
      </c>
      <c r="I31" s="40" t="s">
        <v>92</v>
      </c>
      <c r="J31" s="41" t="s">
        <v>93</v>
      </c>
      <c r="K31" s="124" t="s">
        <v>199</v>
      </c>
      <c r="L31" s="41" t="s">
        <v>200</v>
      </c>
      <c r="N31" s="36"/>
      <c r="O31" s="36"/>
      <c r="P31" s="36"/>
      <c r="Q31" s="36"/>
      <c r="R31" s="36"/>
      <c r="S31" s="36"/>
      <c r="T31" s="36"/>
      <c r="U31" s="123">
        <f>TB!D19</f>
        <v>300</v>
      </c>
      <c r="W31" s="36"/>
      <c r="X31" s="48"/>
      <c r="Y31" s="48"/>
      <c r="Z31" s="210">
        <f ca="1">SUM(Z26:Z31)</f>
        <v>2384.1018181818181</v>
      </c>
      <c r="AA31" s="53"/>
      <c r="AB31" s="59"/>
      <c r="AC31" s="59"/>
      <c r="AD31" s="191">
        <f>SUM(AD26:AD30)</f>
        <v>2384.0954545454547</v>
      </c>
    </row>
    <row r="32" spans="1:31" ht="15" customHeight="1" x14ac:dyDescent="0.3">
      <c r="E32" s="52">
        <v>44012</v>
      </c>
      <c r="F32" s="48" t="s">
        <v>41</v>
      </c>
      <c r="G32" s="48" t="str">
        <f>CPJ!V4</f>
        <v>CPJ06</v>
      </c>
      <c r="H32" s="49">
        <f>CPJ!U9</f>
        <v>3000</v>
      </c>
      <c r="I32" s="47">
        <v>43983</v>
      </c>
      <c r="J32" s="48" t="s">
        <v>201</v>
      </c>
      <c r="K32" s="48"/>
      <c r="L32" s="58">
        <f>TB!G18</f>
        <v>4500</v>
      </c>
      <c r="M32" s="198"/>
      <c r="N32" s="354" t="str">
        <f>TB!E19</f>
        <v>Share Capital - Harry Mint</v>
      </c>
      <c r="O32" s="355"/>
      <c r="P32" s="355"/>
      <c r="Q32" s="355"/>
      <c r="R32" s="355"/>
      <c r="S32" s="355"/>
      <c r="T32" s="355"/>
      <c r="U32" s="357"/>
      <c r="W32" s="36"/>
      <c r="X32" s="36"/>
      <c r="Y32" s="36"/>
      <c r="Z32" s="36"/>
      <c r="AA32" s="212">
        <v>44013</v>
      </c>
      <c r="AB32" s="59" t="s">
        <v>201</v>
      </c>
      <c r="AC32" s="59"/>
      <c r="AD32" s="202">
        <f>Z30</f>
        <v>1361.42</v>
      </c>
    </row>
    <row r="33" spans="1:136" ht="15" customHeight="1" x14ac:dyDescent="0.3">
      <c r="E33" s="52"/>
      <c r="F33" s="49" t="s">
        <v>205</v>
      </c>
      <c r="G33" s="49"/>
      <c r="H33" s="49">
        <v>1500</v>
      </c>
      <c r="I33" s="47"/>
      <c r="J33" s="48"/>
      <c r="K33" s="48"/>
      <c r="L33" s="58"/>
      <c r="N33" s="186" t="s">
        <v>92</v>
      </c>
      <c r="O33" s="41" t="s">
        <v>93</v>
      </c>
      <c r="P33" s="124" t="s">
        <v>199</v>
      </c>
      <c r="Q33" s="42" t="s">
        <v>200</v>
      </c>
      <c r="R33" s="40" t="s">
        <v>92</v>
      </c>
      <c r="S33" s="41" t="s">
        <v>93</v>
      </c>
      <c r="T33" s="124" t="s">
        <v>199</v>
      </c>
      <c r="U33" s="204" t="s">
        <v>200</v>
      </c>
    </row>
    <row r="34" spans="1:136" ht="15" customHeight="1" x14ac:dyDescent="0.3">
      <c r="E34" s="52"/>
      <c r="F34" s="48"/>
      <c r="G34" s="48"/>
      <c r="H34" s="192">
        <f>SUM(H32:H33)</f>
        <v>4500</v>
      </c>
      <c r="I34" s="201"/>
      <c r="J34" s="48"/>
      <c r="K34" s="48"/>
      <c r="L34" s="206">
        <f>SUM(L32:L33)</f>
        <v>4500</v>
      </c>
      <c r="N34" s="52"/>
      <c r="O34" s="48"/>
      <c r="P34" s="48"/>
      <c r="Q34" s="49"/>
      <c r="R34" s="47">
        <v>43983</v>
      </c>
      <c r="S34" s="48" t="s">
        <v>201</v>
      </c>
      <c r="T34" s="48"/>
      <c r="U34" s="205">
        <f>TB!G19</f>
        <v>22500</v>
      </c>
    </row>
    <row r="35" spans="1:136" ht="15" customHeight="1" x14ac:dyDescent="0.3">
      <c r="E35" s="59"/>
      <c r="F35" s="59"/>
      <c r="G35" s="59"/>
      <c r="H35" s="60"/>
      <c r="I35" s="207">
        <v>44013</v>
      </c>
      <c r="J35" s="59" t="s">
        <v>201</v>
      </c>
      <c r="K35" s="59"/>
      <c r="L35" s="61">
        <f>H33</f>
        <v>1500</v>
      </c>
      <c r="N35" s="52"/>
      <c r="O35" s="48"/>
      <c r="P35" s="48"/>
      <c r="Q35" s="128"/>
      <c r="R35" s="125"/>
      <c r="S35" s="44"/>
      <c r="T35" s="44"/>
      <c r="U35" s="45"/>
      <c r="W35" s="193"/>
      <c r="X35" s="193"/>
      <c r="Y35" s="193"/>
      <c r="Z35" s="193"/>
      <c r="AA35" s="193"/>
      <c r="AB35" s="193"/>
      <c r="AC35" s="193"/>
      <c r="AD35" s="194">
        <f>TB!D20</f>
        <v>310</v>
      </c>
    </row>
    <row r="36" spans="1:136" ht="15" customHeight="1" x14ac:dyDescent="0.3">
      <c r="E36" s="59"/>
      <c r="F36" s="59"/>
      <c r="G36" s="59"/>
      <c r="H36" s="61"/>
      <c r="L36" s="123">
        <f>TB!D21</f>
        <v>400</v>
      </c>
      <c r="N36" s="38"/>
      <c r="O36" s="38"/>
      <c r="P36" s="38"/>
      <c r="Q36" s="129"/>
      <c r="R36" s="126"/>
      <c r="S36" s="38"/>
      <c r="T36" s="38"/>
      <c r="U36" s="49"/>
      <c r="W36" s="354" t="str">
        <f>TB!E20</f>
        <v>Retained Earnings</v>
      </c>
      <c r="X36" s="355"/>
      <c r="Y36" s="355"/>
      <c r="Z36" s="355"/>
      <c r="AA36" s="355"/>
      <c r="AB36" s="355"/>
      <c r="AC36" s="355"/>
      <c r="AD36" s="357"/>
    </row>
    <row r="37" spans="1:136" ht="15" customHeight="1" x14ac:dyDescent="0.3">
      <c r="E37" s="354" t="str">
        <f>TB!E21</f>
        <v>Sales</v>
      </c>
      <c r="F37" s="355"/>
      <c r="G37" s="355"/>
      <c r="H37" s="355"/>
      <c r="I37" s="355"/>
      <c r="J37" s="355"/>
      <c r="K37" s="355"/>
      <c r="L37" s="356"/>
      <c r="N37" s="38"/>
      <c r="O37" s="38"/>
      <c r="P37" s="38"/>
      <c r="Q37" s="38"/>
      <c r="R37" s="51" t="s">
        <v>79</v>
      </c>
      <c r="S37" s="38"/>
      <c r="T37" s="38"/>
      <c r="U37" s="38"/>
      <c r="W37" s="40" t="s">
        <v>92</v>
      </c>
      <c r="X37" s="41" t="s">
        <v>93</v>
      </c>
      <c r="Y37" s="124" t="s">
        <v>199</v>
      </c>
      <c r="Z37" s="42" t="s">
        <v>200</v>
      </c>
      <c r="AA37" s="40" t="s">
        <v>92</v>
      </c>
      <c r="AB37" s="41" t="s">
        <v>93</v>
      </c>
      <c r="AC37" s="124" t="s">
        <v>199</v>
      </c>
      <c r="AD37" s="204" t="s">
        <v>200</v>
      </c>
    </row>
    <row r="38" spans="1:136" s="37" customFormat="1" ht="15" customHeight="1" x14ac:dyDescent="0.3">
      <c r="A38" s="289"/>
      <c r="B38" s="289"/>
      <c r="C38" s="289"/>
      <c r="D38" s="34"/>
      <c r="E38" s="40" t="s">
        <v>92</v>
      </c>
      <c r="F38" s="41" t="s">
        <v>93</v>
      </c>
      <c r="G38" s="124" t="s">
        <v>199</v>
      </c>
      <c r="H38" s="42" t="s">
        <v>200</v>
      </c>
      <c r="I38" s="40" t="s">
        <v>92</v>
      </c>
      <c r="J38" s="41" t="s">
        <v>93</v>
      </c>
      <c r="K38" s="124" t="s">
        <v>199</v>
      </c>
      <c r="L38" s="41" t="s">
        <v>200</v>
      </c>
      <c r="M38" s="34"/>
      <c r="N38" s="36"/>
      <c r="O38" s="36"/>
      <c r="P38" s="36"/>
      <c r="Q38" s="36"/>
      <c r="R38" s="36"/>
      <c r="S38" s="36"/>
      <c r="T38" s="36"/>
      <c r="U38" s="123">
        <f>TB!D22</f>
        <v>500</v>
      </c>
      <c r="V38" s="34"/>
      <c r="W38" s="52"/>
      <c r="X38" s="48"/>
      <c r="Y38" s="48"/>
      <c r="Z38" s="49"/>
      <c r="AA38" s="47">
        <v>43983</v>
      </c>
      <c r="AB38" s="48" t="s">
        <v>201</v>
      </c>
      <c r="AC38" s="48"/>
      <c r="AD38" s="191">
        <f>TB!G20</f>
        <v>3000</v>
      </c>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row>
    <row r="39" spans="1:136" s="37" customFormat="1" ht="15" customHeight="1" x14ac:dyDescent="0.3">
      <c r="A39" s="289"/>
      <c r="B39" s="289"/>
      <c r="C39" s="289"/>
      <c r="D39" s="34"/>
      <c r="E39" s="52"/>
      <c r="F39" s="48"/>
      <c r="G39" s="48"/>
      <c r="H39" s="49"/>
      <c r="I39" s="47">
        <v>43983</v>
      </c>
      <c r="J39" s="48" t="s">
        <v>201</v>
      </c>
      <c r="K39" s="48"/>
      <c r="L39" s="49">
        <f>TB!G21</f>
        <v>99810</v>
      </c>
      <c r="M39" s="34"/>
      <c r="N39" s="354" t="str">
        <f>TB!E22</f>
        <v>Purchases</v>
      </c>
      <c r="O39" s="355"/>
      <c r="P39" s="355"/>
      <c r="Q39" s="355"/>
      <c r="R39" s="355"/>
      <c r="S39" s="355"/>
      <c r="T39" s="355"/>
      <c r="U39" s="357"/>
      <c r="V39" s="34"/>
      <c r="W39" s="46"/>
      <c r="X39" s="44"/>
      <c r="Y39" s="44"/>
      <c r="Z39" s="44"/>
      <c r="AA39" s="43"/>
      <c r="AB39" s="44"/>
      <c r="AC39" s="44"/>
      <c r="AD39" s="45"/>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row>
    <row r="40" spans="1:136" s="37" customFormat="1" ht="15" customHeight="1" x14ac:dyDescent="0.3">
      <c r="A40" s="289"/>
      <c r="B40" s="289"/>
      <c r="C40" s="289"/>
      <c r="D40" s="34"/>
      <c r="E40" s="52"/>
      <c r="F40" s="48"/>
      <c r="G40" s="48"/>
      <c r="H40" s="54"/>
      <c r="I40" s="52">
        <v>44012</v>
      </c>
      <c r="J40" s="48" t="s">
        <v>41</v>
      </c>
      <c r="K40" s="48" t="str">
        <f>CRJ!Q4</f>
        <v>CRJ06</v>
      </c>
      <c r="L40" s="49">
        <f>CRJ!N23</f>
        <v>6145.454545454545</v>
      </c>
      <c r="M40" s="34"/>
      <c r="N40" s="40" t="s">
        <v>92</v>
      </c>
      <c r="O40" s="41" t="s">
        <v>93</v>
      </c>
      <c r="P40" s="124" t="s">
        <v>199</v>
      </c>
      <c r="Q40" s="42" t="s">
        <v>200</v>
      </c>
      <c r="R40" s="40" t="s">
        <v>92</v>
      </c>
      <c r="S40" s="41" t="s">
        <v>93</v>
      </c>
      <c r="T40" s="124" t="s">
        <v>199</v>
      </c>
      <c r="U40" s="41" t="s">
        <v>200</v>
      </c>
      <c r="V40" s="34"/>
      <c r="W40" s="38"/>
      <c r="X40" s="38"/>
      <c r="Y40" s="38"/>
      <c r="Z40" s="38"/>
      <c r="AA40" s="51"/>
      <c r="AB40" s="38"/>
      <c r="AC40" s="38"/>
      <c r="AD40" s="49"/>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row>
    <row r="41" spans="1:136" s="37" customFormat="1" ht="15" customHeight="1" x14ac:dyDescent="0.3">
      <c r="A41" s="289"/>
      <c r="B41" s="289"/>
      <c r="C41" s="289"/>
      <c r="D41" s="34"/>
      <c r="E41" s="38"/>
      <c r="F41" s="38"/>
      <c r="G41" s="38"/>
      <c r="H41" s="55"/>
      <c r="I41" s="48"/>
      <c r="J41" s="48" t="s">
        <v>212</v>
      </c>
      <c r="K41" s="48" t="str">
        <f>SJ!J5</f>
        <v>SJ06</v>
      </c>
      <c r="L41" s="49">
        <f>SJ!H22</f>
        <v>4554</v>
      </c>
      <c r="M41" s="34"/>
      <c r="N41" s="52">
        <v>43983</v>
      </c>
      <c r="O41" s="48" t="s">
        <v>201</v>
      </c>
      <c r="P41" s="48"/>
      <c r="Q41" s="49">
        <f>TB!F22</f>
        <v>5600</v>
      </c>
      <c r="R41" s="47"/>
      <c r="S41" s="48"/>
      <c r="T41" s="48"/>
      <c r="U41" s="49"/>
      <c r="V41" s="34"/>
      <c r="W41" s="38"/>
      <c r="X41" s="38"/>
      <c r="Y41" s="38"/>
      <c r="Z41" s="38"/>
      <c r="AA41" s="51" t="s">
        <v>79</v>
      </c>
      <c r="AB41" s="38"/>
      <c r="AC41" s="38"/>
      <c r="AD41" s="38"/>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row>
    <row r="42" spans="1:136" s="37" customFormat="1" ht="15" customHeight="1" x14ac:dyDescent="0.3">
      <c r="A42" s="289"/>
      <c r="B42" s="289"/>
      <c r="C42" s="289"/>
      <c r="D42" s="34"/>
      <c r="E42" s="38"/>
      <c r="F42" s="38"/>
      <c r="G42" s="38"/>
      <c r="H42" s="38"/>
      <c r="I42" s="201" t="s">
        <v>79</v>
      </c>
      <c r="J42" s="48"/>
      <c r="K42" s="48"/>
      <c r="L42" s="191">
        <f>SUM(L39:L41)</f>
        <v>110509.45454545454</v>
      </c>
      <c r="M42" s="34"/>
      <c r="N42" s="52">
        <v>44012</v>
      </c>
      <c r="O42" s="48" t="s">
        <v>41</v>
      </c>
      <c r="P42" s="48" t="str">
        <f>CPJ!V4</f>
        <v>CPJ06</v>
      </c>
      <c r="Q42" s="49">
        <f>CPJ!N23</f>
        <v>636.36363636363637</v>
      </c>
      <c r="R42" s="125"/>
      <c r="S42" s="44"/>
      <c r="T42" s="44"/>
      <c r="U42" s="45"/>
      <c r="V42" s="34"/>
      <c r="W42" s="36"/>
      <c r="X42" s="36"/>
      <c r="Y42" s="36"/>
      <c r="Z42" s="36"/>
      <c r="AA42" s="36"/>
      <c r="AB42" s="36"/>
      <c r="AC42" s="36"/>
      <c r="AD42" s="123">
        <f>TB!D23</f>
        <v>510</v>
      </c>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row>
    <row r="43" spans="1:136" s="37" customFormat="1" ht="15" customHeight="1" x14ac:dyDescent="0.3">
      <c r="A43" s="289"/>
      <c r="B43" s="289"/>
      <c r="C43" s="289"/>
      <c r="D43" s="34"/>
      <c r="E43" s="38"/>
      <c r="F43" s="38"/>
      <c r="G43" s="38"/>
      <c r="H43" s="38"/>
      <c r="I43" s="51" t="s">
        <v>79</v>
      </c>
      <c r="J43" s="38"/>
      <c r="K43" s="38"/>
      <c r="L43" s="38"/>
      <c r="M43" s="34"/>
      <c r="N43" s="38"/>
      <c r="O43" s="48" t="s">
        <v>97</v>
      </c>
      <c r="P43" s="58" t="str">
        <f>PJ!J5</f>
        <v>PJ06</v>
      </c>
      <c r="Q43" s="49">
        <f>PJ!H27</f>
        <v>4378.5</v>
      </c>
      <c r="R43" s="126"/>
      <c r="S43" s="38"/>
      <c r="T43" s="38"/>
      <c r="U43" s="49"/>
      <c r="V43" s="34"/>
      <c r="W43" s="354" t="str">
        <f>TB!E23</f>
        <v>Advertising &amp; Marketing</v>
      </c>
      <c r="X43" s="355"/>
      <c r="Y43" s="355"/>
      <c r="Z43" s="355"/>
      <c r="AA43" s="355"/>
      <c r="AB43" s="355"/>
      <c r="AC43" s="355"/>
      <c r="AD43" s="357"/>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row>
    <row r="44" spans="1:136" s="37" customFormat="1" ht="15" customHeight="1" x14ac:dyDescent="0.3">
      <c r="A44" s="289"/>
      <c r="B44" s="289"/>
      <c r="C44" s="289"/>
      <c r="D44" s="34"/>
      <c r="E44" s="36"/>
      <c r="F44" s="36"/>
      <c r="G44" s="36"/>
      <c r="H44" s="36"/>
      <c r="I44" s="36"/>
      <c r="J44" s="36"/>
      <c r="K44" s="36"/>
      <c r="L44" s="123">
        <f>TB!D24</f>
        <v>515</v>
      </c>
      <c r="M44" s="34"/>
      <c r="N44" s="38"/>
      <c r="O44" s="38"/>
      <c r="P44" s="38"/>
      <c r="Q44" s="213">
        <f>SUM(Q41:Q43)</f>
        <v>10614.863636363636</v>
      </c>
      <c r="R44" s="126" t="s">
        <v>79</v>
      </c>
      <c r="S44" s="38"/>
      <c r="T44" s="38"/>
      <c r="U44" s="38"/>
      <c r="V44" s="34"/>
      <c r="W44" s="40" t="s">
        <v>92</v>
      </c>
      <c r="X44" s="41" t="s">
        <v>93</v>
      </c>
      <c r="Y44" s="124" t="s">
        <v>199</v>
      </c>
      <c r="Z44" s="42" t="s">
        <v>200</v>
      </c>
      <c r="AA44" s="40" t="s">
        <v>92</v>
      </c>
      <c r="AB44" s="41" t="s">
        <v>93</v>
      </c>
      <c r="AC44" s="124" t="s">
        <v>199</v>
      </c>
      <c r="AD44" s="41" t="s">
        <v>200</v>
      </c>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row>
    <row r="45" spans="1:136" s="34" customFormat="1" ht="15" customHeight="1" x14ac:dyDescent="0.3">
      <c r="A45" s="289"/>
      <c r="B45" s="289"/>
      <c r="C45" s="289"/>
      <c r="E45" s="354" t="str">
        <f>TB!E24</f>
        <v>Bank Fees</v>
      </c>
      <c r="F45" s="355"/>
      <c r="G45" s="355"/>
      <c r="H45" s="355"/>
      <c r="I45" s="355"/>
      <c r="J45" s="355"/>
      <c r="K45" s="355"/>
      <c r="L45" s="357"/>
      <c r="N45" s="38"/>
      <c r="O45" s="38"/>
      <c r="P45" s="38"/>
      <c r="Q45" s="36"/>
      <c r="R45" s="126" t="s">
        <v>79</v>
      </c>
      <c r="S45" s="38"/>
      <c r="T45" s="38"/>
      <c r="U45" s="38"/>
      <c r="W45" s="52">
        <v>43983</v>
      </c>
      <c r="X45" s="48" t="s">
        <v>201</v>
      </c>
      <c r="Y45" s="48"/>
      <c r="Z45" s="49">
        <f>TB!F23</f>
        <v>1000</v>
      </c>
      <c r="AA45" s="43"/>
      <c r="AB45" s="44"/>
      <c r="AC45" s="44"/>
      <c r="AD45" s="45"/>
    </row>
    <row r="46" spans="1:136" s="34" customFormat="1" ht="15" customHeight="1" x14ac:dyDescent="0.3">
      <c r="A46" s="289"/>
      <c r="B46" s="289"/>
      <c r="C46" s="289"/>
      <c r="E46" s="40" t="s">
        <v>92</v>
      </c>
      <c r="F46" s="41" t="s">
        <v>93</v>
      </c>
      <c r="G46" s="124" t="s">
        <v>199</v>
      </c>
      <c r="H46" s="42" t="s">
        <v>200</v>
      </c>
      <c r="I46" s="40" t="s">
        <v>92</v>
      </c>
      <c r="J46" s="41" t="s">
        <v>93</v>
      </c>
      <c r="K46" s="124" t="s">
        <v>199</v>
      </c>
      <c r="L46" s="41" t="s">
        <v>200</v>
      </c>
      <c r="N46" s="36"/>
      <c r="O46" s="36"/>
      <c r="P46" s="36"/>
      <c r="Q46" s="36"/>
      <c r="R46" s="36"/>
      <c r="S46" s="36"/>
      <c r="T46" s="36"/>
      <c r="U46" s="123">
        <f>TB!D25</f>
        <v>520</v>
      </c>
      <c r="W46" s="52">
        <v>44012</v>
      </c>
      <c r="X46" s="48" t="s">
        <v>41</v>
      </c>
      <c r="Y46" s="58" t="str">
        <f>CPJ!V4</f>
        <v>CPJ06</v>
      </c>
      <c r="Z46" s="49">
        <f>CPJ!T23</f>
        <v>309.09090909090907</v>
      </c>
      <c r="AA46" s="43"/>
      <c r="AB46" s="44"/>
      <c r="AC46" s="44"/>
      <c r="AD46" s="45"/>
    </row>
    <row r="47" spans="1:136" s="34" customFormat="1" ht="15" customHeight="1" x14ac:dyDescent="0.3">
      <c r="A47" s="289"/>
      <c r="B47" s="289"/>
      <c r="C47" s="289"/>
      <c r="E47" s="52">
        <v>43983</v>
      </c>
      <c r="F47" s="48" t="s">
        <v>201</v>
      </c>
      <c r="G47" s="48"/>
      <c r="H47" s="49">
        <f>TB!F24</f>
        <v>250</v>
      </c>
      <c r="I47" s="47"/>
      <c r="J47" s="44"/>
      <c r="K47" s="44"/>
      <c r="L47" s="45"/>
      <c r="N47" s="354" t="str">
        <f>TB!E25</f>
        <v>Bookkeeping</v>
      </c>
      <c r="O47" s="355"/>
      <c r="P47" s="355"/>
      <c r="Q47" s="355"/>
      <c r="R47" s="355"/>
      <c r="S47" s="355"/>
      <c r="T47" s="355"/>
      <c r="U47" s="357"/>
      <c r="W47" s="38"/>
      <c r="X47" s="48" t="s">
        <v>213</v>
      </c>
      <c r="Y47" s="48" t="s">
        <v>22</v>
      </c>
      <c r="Z47" s="49">
        <v>500</v>
      </c>
      <c r="AA47" s="51"/>
      <c r="AB47" s="38"/>
      <c r="AC47" s="38"/>
      <c r="AD47" s="49"/>
    </row>
    <row r="48" spans="1:136" s="34" customFormat="1" ht="15" customHeight="1" x14ac:dyDescent="0.3">
      <c r="A48" s="289"/>
      <c r="B48" s="289"/>
      <c r="C48" s="289"/>
      <c r="E48" s="52">
        <v>44012</v>
      </c>
      <c r="F48" s="48" t="s">
        <v>41</v>
      </c>
      <c r="G48" s="48" t="str">
        <f>CPJ!V4</f>
        <v>CPJ06</v>
      </c>
      <c r="H48" s="58">
        <f>CPJ!U22</f>
        <v>113.63636363636364</v>
      </c>
      <c r="I48" s="43"/>
      <c r="J48" s="44"/>
      <c r="K48" s="44"/>
      <c r="L48" s="45"/>
      <c r="N48" s="40" t="s">
        <v>92</v>
      </c>
      <c r="O48" s="41" t="s">
        <v>93</v>
      </c>
      <c r="P48" s="124" t="s">
        <v>199</v>
      </c>
      <c r="Q48" s="42" t="s">
        <v>200</v>
      </c>
      <c r="R48" s="40" t="s">
        <v>92</v>
      </c>
      <c r="S48" s="41" t="s">
        <v>93</v>
      </c>
      <c r="T48" s="124" t="s">
        <v>199</v>
      </c>
      <c r="U48" s="41" t="s">
        <v>200</v>
      </c>
      <c r="W48" s="38"/>
      <c r="X48" s="48"/>
      <c r="Y48" s="48"/>
      <c r="Z48" s="192">
        <f>SUM(Z45:Z47)</f>
        <v>1809.090909090909</v>
      </c>
      <c r="AA48" s="51" t="s">
        <v>79</v>
      </c>
      <c r="AB48" s="38"/>
      <c r="AC48" s="38"/>
      <c r="AD48" s="38"/>
    </row>
    <row r="49" spans="1:30" s="34" customFormat="1" ht="15" customHeight="1" x14ac:dyDescent="0.3">
      <c r="A49" s="289"/>
      <c r="B49" s="289"/>
      <c r="C49" s="289"/>
      <c r="E49" s="48"/>
      <c r="F49" s="48"/>
      <c r="G49" s="48"/>
      <c r="H49" s="192">
        <f>SUM(H47:H48)</f>
        <v>363.63636363636363</v>
      </c>
      <c r="I49" s="51"/>
      <c r="J49" s="38"/>
      <c r="K49" s="38"/>
      <c r="L49" s="49"/>
      <c r="N49" s="52">
        <v>43983</v>
      </c>
      <c r="O49" s="48" t="s">
        <v>201</v>
      </c>
      <c r="P49" s="48"/>
      <c r="Q49" s="49">
        <f>TB!F25</f>
        <v>1250</v>
      </c>
      <c r="R49" s="43"/>
      <c r="S49" s="44"/>
      <c r="T49" s="44"/>
      <c r="U49" s="45"/>
      <c r="W49" s="36"/>
      <c r="X49" s="36"/>
      <c r="Y49" s="36"/>
      <c r="Z49" s="36"/>
      <c r="AA49" s="53"/>
      <c r="AB49" s="36"/>
      <c r="AC49" s="36"/>
      <c r="AD49" s="36"/>
    </row>
    <row r="50" spans="1:30" s="34" customFormat="1" ht="15" customHeight="1" x14ac:dyDescent="0.3">
      <c r="A50" s="289"/>
      <c r="B50" s="289"/>
      <c r="C50" s="289"/>
      <c r="E50" s="38"/>
      <c r="F50" s="38"/>
      <c r="G50" s="38"/>
      <c r="H50" s="38"/>
      <c r="I50" s="38" t="s">
        <v>79</v>
      </c>
      <c r="J50" s="38"/>
      <c r="K50" s="38"/>
      <c r="L50" s="123">
        <f>TB!D27</f>
        <v>530</v>
      </c>
      <c r="N50" s="52">
        <v>44012</v>
      </c>
      <c r="O50" s="48" t="s">
        <v>41</v>
      </c>
      <c r="P50" s="48" t="str">
        <f>CPJ!V4</f>
        <v>CPJ06</v>
      </c>
      <c r="Q50" s="49">
        <f>CPJ!U17</f>
        <v>227.27272727272728</v>
      </c>
      <c r="R50" s="43"/>
      <c r="S50" s="44"/>
      <c r="T50" s="44"/>
      <c r="U50" s="45"/>
      <c r="W50" s="36"/>
      <c r="X50" s="36"/>
      <c r="Y50" s="36"/>
      <c r="Z50" s="36"/>
      <c r="AA50" s="36"/>
      <c r="AB50" s="36"/>
      <c r="AC50" s="36"/>
      <c r="AD50" s="123">
        <f>TB!D26</f>
        <v>525</v>
      </c>
    </row>
    <row r="51" spans="1:30" s="34" customFormat="1" ht="15" customHeight="1" x14ac:dyDescent="0.3">
      <c r="A51" s="289"/>
      <c r="B51" s="289"/>
      <c r="C51" s="289"/>
      <c r="E51" s="354" t="str">
        <f>TB!E27</f>
        <v>Insurance</v>
      </c>
      <c r="F51" s="355"/>
      <c r="G51" s="355"/>
      <c r="H51" s="355"/>
      <c r="I51" s="355"/>
      <c r="J51" s="355"/>
      <c r="K51" s="355"/>
      <c r="L51" s="356"/>
      <c r="N51" s="38"/>
      <c r="O51" s="38"/>
      <c r="P51" s="38"/>
      <c r="Q51" s="192">
        <f>SUM(Q49:Q50)</f>
        <v>1477.2727272727273</v>
      </c>
      <c r="R51" s="51"/>
      <c r="S51" s="38"/>
      <c r="T51" s="38"/>
      <c r="U51" s="49"/>
      <c r="W51" s="358" t="str">
        <f>TB!E26</f>
        <v>Depreciation</v>
      </c>
      <c r="X51" s="359"/>
      <c r="Y51" s="359"/>
      <c r="Z51" s="359"/>
      <c r="AA51" s="359"/>
      <c r="AB51" s="359"/>
      <c r="AC51" s="359"/>
      <c r="AD51" s="360"/>
    </row>
    <row r="52" spans="1:30" s="34" customFormat="1" ht="15" customHeight="1" x14ac:dyDescent="0.3">
      <c r="A52" s="289"/>
      <c r="B52" s="289"/>
      <c r="C52" s="289"/>
      <c r="E52" s="40" t="s">
        <v>92</v>
      </c>
      <c r="F52" s="41" t="s">
        <v>93</v>
      </c>
      <c r="G52" s="124" t="s">
        <v>199</v>
      </c>
      <c r="H52" s="203" t="s">
        <v>200</v>
      </c>
      <c r="I52" s="40" t="s">
        <v>92</v>
      </c>
      <c r="J52" s="41" t="s">
        <v>93</v>
      </c>
      <c r="K52" s="124" t="s">
        <v>199</v>
      </c>
      <c r="L52" s="41" t="s">
        <v>200</v>
      </c>
      <c r="N52" s="38"/>
      <c r="O52" s="38"/>
      <c r="P52" s="38"/>
      <c r="Q52" s="38"/>
      <c r="R52" s="38" t="s">
        <v>79</v>
      </c>
      <c r="S52" s="38"/>
      <c r="T52" s="38"/>
      <c r="U52" s="123">
        <f>TB!D28</f>
        <v>535</v>
      </c>
      <c r="W52" s="40" t="s">
        <v>92</v>
      </c>
      <c r="X52" s="41" t="s">
        <v>93</v>
      </c>
      <c r="Y52" s="124" t="s">
        <v>199</v>
      </c>
      <c r="Z52" s="203" t="s">
        <v>200</v>
      </c>
      <c r="AA52" s="40" t="s">
        <v>92</v>
      </c>
      <c r="AB52" s="41" t="s">
        <v>93</v>
      </c>
      <c r="AC52" s="124" t="s">
        <v>199</v>
      </c>
      <c r="AD52" s="41" t="s">
        <v>200</v>
      </c>
    </row>
    <row r="53" spans="1:30" s="34" customFormat="1" ht="15" customHeight="1" x14ac:dyDescent="0.3">
      <c r="A53" s="289"/>
      <c r="B53" s="289"/>
      <c r="C53" s="289"/>
      <c r="E53" s="52">
        <v>43983</v>
      </c>
      <c r="F53" s="48" t="s">
        <v>201</v>
      </c>
      <c r="G53" s="48"/>
      <c r="H53" s="192">
        <f>TB!F27</f>
        <v>2000</v>
      </c>
      <c r="I53" s="43"/>
      <c r="J53" s="44"/>
      <c r="K53" s="44"/>
      <c r="L53" s="45"/>
      <c r="N53" s="354" t="str">
        <f>TB!E28</f>
        <v>Postae &amp; Freight</v>
      </c>
      <c r="O53" s="355"/>
      <c r="P53" s="355"/>
      <c r="Q53" s="355"/>
      <c r="R53" s="355"/>
      <c r="S53" s="355"/>
      <c r="T53" s="355"/>
      <c r="U53" s="356"/>
      <c r="W53" s="52">
        <v>43983</v>
      </c>
      <c r="X53" s="48" t="s">
        <v>201</v>
      </c>
      <c r="Y53" s="48"/>
      <c r="Z53" s="248">
        <f>TB!F26</f>
        <v>850</v>
      </c>
      <c r="AA53" s="249"/>
      <c r="AB53" s="44"/>
      <c r="AC53" s="44"/>
      <c r="AD53" s="45"/>
    </row>
    <row r="54" spans="1:30" s="34" customFormat="1" ht="15" customHeight="1" x14ac:dyDescent="0.3">
      <c r="A54" s="289"/>
      <c r="B54" s="289"/>
      <c r="C54" s="289"/>
      <c r="E54" s="46"/>
      <c r="F54" s="44"/>
      <c r="G54" s="44"/>
      <c r="H54" s="44"/>
      <c r="I54" s="43"/>
      <c r="J54" s="44"/>
      <c r="K54" s="44"/>
      <c r="L54" s="45"/>
      <c r="N54" s="40" t="s">
        <v>92</v>
      </c>
      <c r="O54" s="41" t="s">
        <v>93</v>
      </c>
      <c r="P54" s="124" t="s">
        <v>199</v>
      </c>
      <c r="Q54" s="42" t="s">
        <v>200</v>
      </c>
      <c r="R54" s="40" t="s">
        <v>92</v>
      </c>
      <c r="S54" s="41" t="s">
        <v>93</v>
      </c>
      <c r="T54" s="124" t="s">
        <v>199</v>
      </c>
      <c r="U54" s="41" t="s">
        <v>200</v>
      </c>
      <c r="W54" s="52">
        <v>44012</v>
      </c>
      <c r="X54" s="48" t="s">
        <v>214</v>
      </c>
      <c r="Y54" s="48" t="s">
        <v>22</v>
      </c>
      <c r="Z54" s="49">
        <v>65</v>
      </c>
      <c r="AA54" s="43"/>
      <c r="AB54" s="44"/>
      <c r="AC54" s="44"/>
      <c r="AD54" s="45"/>
    </row>
    <row r="55" spans="1:30" s="34" customFormat="1" ht="15" customHeight="1" x14ac:dyDescent="0.3">
      <c r="A55" s="289"/>
      <c r="B55" s="289"/>
      <c r="C55" s="289"/>
      <c r="E55" s="38"/>
      <c r="F55" s="38"/>
      <c r="G55" s="38"/>
      <c r="H55" s="38"/>
      <c r="I55" s="51"/>
      <c r="J55" s="38"/>
      <c r="K55" s="38"/>
      <c r="L55" s="49"/>
      <c r="N55" s="52">
        <v>43983</v>
      </c>
      <c r="O55" s="48" t="s">
        <v>201</v>
      </c>
      <c r="P55" s="48"/>
      <c r="Q55" s="49">
        <f>TB!F28</f>
        <v>1500</v>
      </c>
      <c r="R55" s="43"/>
      <c r="S55" s="44"/>
      <c r="T55" s="44"/>
      <c r="U55" s="45"/>
      <c r="W55" s="38"/>
      <c r="X55" s="48" t="s">
        <v>215</v>
      </c>
      <c r="Y55" s="48" t="s">
        <v>22</v>
      </c>
      <c r="Z55" s="49">
        <v>220</v>
      </c>
      <c r="AA55" s="51"/>
      <c r="AB55" s="38"/>
      <c r="AC55" s="38"/>
      <c r="AD55" s="49"/>
    </row>
    <row r="56" spans="1:30" s="34" customFormat="1" ht="15" customHeight="1" x14ac:dyDescent="0.3">
      <c r="A56" s="289"/>
      <c r="B56" s="289"/>
      <c r="C56" s="289"/>
      <c r="E56" s="38"/>
      <c r="F56" s="38"/>
      <c r="G56" s="38"/>
      <c r="H56" s="38"/>
      <c r="I56" s="51" t="s">
        <v>79</v>
      </c>
      <c r="J56" s="38"/>
      <c r="K56" s="38"/>
      <c r="L56" s="38"/>
      <c r="N56" s="52">
        <v>44012</v>
      </c>
      <c r="O56" s="48" t="s">
        <v>41</v>
      </c>
      <c r="P56" s="48" t="str">
        <f>CPJ!V4</f>
        <v>CPJ06</v>
      </c>
      <c r="Q56" s="49">
        <f>CPJ!S23</f>
        <v>216.36363636363637</v>
      </c>
      <c r="R56" s="43"/>
      <c r="S56" s="44"/>
      <c r="T56" s="44"/>
      <c r="U56" s="45"/>
      <c r="W56" s="193"/>
      <c r="X56" s="193"/>
      <c r="Y56" s="193"/>
      <c r="Z56" s="250">
        <f>SUM(Z53:Z55)</f>
        <v>1135</v>
      </c>
      <c r="AA56" s="247"/>
      <c r="AB56" s="193"/>
      <c r="AC56" s="193"/>
      <c r="AD56" s="193"/>
    </row>
    <row r="57" spans="1:30" s="34" customFormat="1" ht="15" customHeight="1" x14ac:dyDescent="0.3">
      <c r="A57" s="289"/>
      <c r="B57" s="289"/>
      <c r="C57" s="289"/>
      <c r="E57" s="38"/>
      <c r="F57" s="38"/>
      <c r="G57" s="38"/>
      <c r="H57" s="38"/>
      <c r="I57" s="38" t="s">
        <v>79</v>
      </c>
      <c r="J57" s="38"/>
      <c r="K57" s="38"/>
      <c r="L57" s="123">
        <f>TB!D30</f>
        <v>550</v>
      </c>
      <c r="N57" s="38"/>
      <c r="O57" s="38"/>
      <c r="P57" s="38"/>
      <c r="Q57" s="192">
        <f>SUM(Q55:Q56)</f>
        <v>1716.3636363636365</v>
      </c>
      <c r="R57" s="51"/>
      <c r="S57" s="38"/>
      <c r="T57" s="38"/>
      <c r="U57" s="49"/>
      <c r="W57" s="193"/>
      <c r="X57" s="193"/>
      <c r="Y57" s="193"/>
      <c r="Z57" s="193"/>
      <c r="AA57" s="193"/>
      <c r="AB57" s="193"/>
      <c r="AC57" s="193"/>
      <c r="AD57" s="193"/>
    </row>
    <row r="58" spans="1:30" s="34" customFormat="1" ht="15" customHeight="1" x14ac:dyDescent="0.3">
      <c r="A58" s="289"/>
      <c r="B58" s="289"/>
      <c r="C58" s="289"/>
      <c r="E58" s="354" t="str">
        <f>TB!E30</f>
        <v>Telephone &amp; Internet</v>
      </c>
      <c r="F58" s="355"/>
      <c r="G58" s="355"/>
      <c r="H58" s="355"/>
      <c r="I58" s="355"/>
      <c r="J58" s="355"/>
      <c r="K58" s="355"/>
      <c r="L58" s="356"/>
      <c r="N58" s="38"/>
      <c r="O58" s="38"/>
      <c r="P58" s="38"/>
      <c r="Q58" s="38"/>
      <c r="R58" s="51" t="s">
        <v>79</v>
      </c>
      <c r="S58" s="38"/>
      <c r="T58" s="38"/>
      <c r="U58" s="38"/>
      <c r="W58" s="38"/>
      <c r="X58" s="38"/>
      <c r="Y58" s="38"/>
      <c r="Z58" s="38"/>
      <c r="AA58" s="38" t="s">
        <v>79</v>
      </c>
      <c r="AB58" s="38"/>
      <c r="AC58" s="38"/>
      <c r="AD58" s="123">
        <f>TB!D29</f>
        <v>545</v>
      </c>
    </row>
    <row r="59" spans="1:30" s="34" customFormat="1" ht="15" customHeight="1" x14ac:dyDescent="0.3">
      <c r="A59" s="289"/>
      <c r="B59" s="289"/>
      <c r="C59" s="289"/>
      <c r="E59" s="40" t="s">
        <v>92</v>
      </c>
      <c r="F59" s="41" t="s">
        <v>93</v>
      </c>
      <c r="G59" s="124" t="s">
        <v>199</v>
      </c>
      <c r="H59" s="42" t="s">
        <v>200</v>
      </c>
      <c r="I59" s="40" t="s">
        <v>92</v>
      </c>
      <c r="J59" s="41" t="s">
        <v>93</v>
      </c>
      <c r="K59" s="124" t="s">
        <v>199</v>
      </c>
      <c r="L59" s="41" t="s">
        <v>200</v>
      </c>
      <c r="N59" s="38"/>
      <c r="O59" s="38"/>
      <c r="P59" s="38"/>
      <c r="Q59" s="38"/>
      <c r="R59" s="38" t="s">
        <v>79</v>
      </c>
      <c r="S59" s="38"/>
      <c r="T59" s="38"/>
      <c r="U59" s="123">
        <f>TB!D31</f>
        <v>555</v>
      </c>
      <c r="W59" s="354" t="str">
        <f>TB!E29</f>
        <v>Repairs &amp; Maintenance</v>
      </c>
      <c r="X59" s="355"/>
      <c r="Y59" s="355"/>
      <c r="Z59" s="355"/>
      <c r="AA59" s="355"/>
      <c r="AB59" s="355"/>
      <c r="AC59" s="355"/>
      <c r="AD59" s="356"/>
    </row>
    <row r="60" spans="1:30" s="34" customFormat="1" ht="15" customHeight="1" x14ac:dyDescent="0.3">
      <c r="A60" s="289"/>
      <c r="B60" s="289"/>
      <c r="C60" s="289"/>
      <c r="E60" s="52">
        <v>43983</v>
      </c>
      <c r="F60" s="48" t="s">
        <v>201</v>
      </c>
      <c r="G60" s="48"/>
      <c r="H60" s="49">
        <f>TB!F30</f>
        <v>1250</v>
      </c>
      <c r="I60" s="43"/>
      <c r="J60" s="44"/>
      <c r="K60" s="44"/>
      <c r="L60" s="45"/>
      <c r="N60" s="354" t="str">
        <f>TB!E31</f>
        <v>Utilities</v>
      </c>
      <c r="O60" s="355"/>
      <c r="P60" s="355"/>
      <c r="Q60" s="355"/>
      <c r="R60" s="355"/>
      <c r="S60" s="355"/>
      <c r="T60" s="355"/>
      <c r="U60" s="356"/>
      <c r="W60" s="40" t="s">
        <v>92</v>
      </c>
      <c r="X60" s="41" t="s">
        <v>93</v>
      </c>
      <c r="Y60" s="124" t="s">
        <v>199</v>
      </c>
      <c r="Z60" s="42" t="s">
        <v>200</v>
      </c>
      <c r="AA60" s="40" t="s">
        <v>92</v>
      </c>
      <c r="AB60" s="41" t="s">
        <v>93</v>
      </c>
      <c r="AC60" s="124" t="s">
        <v>199</v>
      </c>
      <c r="AD60" s="41" t="s">
        <v>200</v>
      </c>
    </row>
    <row r="61" spans="1:30" s="34" customFormat="1" ht="15" customHeight="1" x14ac:dyDescent="0.3">
      <c r="A61" s="289"/>
      <c r="B61" s="289"/>
      <c r="C61" s="289"/>
      <c r="E61" s="52">
        <v>44012</v>
      </c>
      <c r="F61" s="48" t="s">
        <v>41</v>
      </c>
      <c r="G61" s="48" t="str">
        <f>CPJ!V4</f>
        <v>CPJ06</v>
      </c>
      <c r="H61" s="49">
        <f>CPJ!R23</f>
        <v>227.27272727272728</v>
      </c>
      <c r="I61" s="43"/>
      <c r="J61" s="44"/>
      <c r="K61" s="44"/>
      <c r="L61" s="45"/>
      <c r="N61" s="40" t="s">
        <v>92</v>
      </c>
      <c r="O61" s="41" t="s">
        <v>93</v>
      </c>
      <c r="P61" s="124" t="s">
        <v>199</v>
      </c>
      <c r="Q61" s="42" t="s">
        <v>200</v>
      </c>
      <c r="R61" s="40" t="s">
        <v>92</v>
      </c>
      <c r="S61" s="41" t="s">
        <v>93</v>
      </c>
      <c r="T61" s="124" t="s">
        <v>199</v>
      </c>
      <c r="U61" s="41" t="s">
        <v>200</v>
      </c>
      <c r="W61" s="52">
        <v>43983</v>
      </c>
      <c r="X61" s="48" t="s">
        <v>201</v>
      </c>
      <c r="Y61" s="48"/>
      <c r="Z61" s="196">
        <f>TB!F29</f>
        <v>3000</v>
      </c>
      <c r="AA61" s="43"/>
      <c r="AB61" s="44"/>
      <c r="AC61" s="44"/>
      <c r="AD61" s="45"/>
    </row>
    <row r="62" spans="1:30" s="34" customFormat="1" ht="15" customHeight="1" x14ac:dyDescent="0.3">
      <c r="A62" s="289"/>
      <c r="B62" s="289"/>
      <c r="C62" s="289"/>
      <c r="E62" s="48"/>
      <c r="F62" s="48"/>
      <c r="G62" s="48"/>
      <c r="H62" s="208">
        <f>SUM(H60:H61)</f>
        <v>1477.2727272727273</v>
      </c>
      <c r="I62" s="51"/>
      <c r="J62" s="38"/>
      <c r="K62" s="38"/>
      <c r="L62" s="49"/>
      <c r="N62" s="52">
        <v>43983</v>
      </c>
      <c r="O62" s="48" t="s">
        <v>201</v>
      </c>
      <c r="P62" s="48"/>
      <c r="Q62" s="49">
        <f>TB!F31</f>
        <v>4705</v>
      </c>
      <c r="R62" s="43"/>
      <c r="S62" s="44"/>
      <c r="T62" s="44"/>
      <c r="U62" s="45"/>
      <c r="W62" s="52">
        <v>44012</v>
      </c>
      <c r="X62" s="48" t="s">
        <v>41</v>
      </c>
      <c r="Y62" s="48" t="str">
        <f>CPJ!V4</f>
        <v>CPJ06</v>
      </c>
      <c r="Z62" s="196">
        <f>CPJ!U19</f>
        <v>2272.7272727272725</v>
      </c>
      <c r="AA62" s="43"/>
      <c r="AB62" s="44"/>
      <c r="AC62" s="44"/>
      <c r="AD62" s="45"/>
    </row>
    <row r="63" spans="1:30" s="34" customFormat="1" ht="15" customHeight="1" x14ac:dyDescent="0.3">
      <c r="A63" s="289"/>
      <c r="B63" s="289"/>
      <c r="C63" s="289"/>
      <c r="E63" s="48"/>
      <c r="F63" s="48"/>
      <c r="G63" s="48"/>
      <c r="H63" s="36"/>
      <c r="I63" s="51" t="s">
        <v>79</v>
      </c>
      <c r="J63" s="38"/>
      <c r="K63" s="38"/>
      <c r="L63" s="38"/>
      <c r="N63" s="52">
        <v>44012</v>
      </c>
      <c r="O63" s="48" t="s">
        <v>41</v>
      </c>
      <c r="P63" s="48" t="str">
        <f>CPJ!V4</f>
        <v>CPJ06</v>
      </c>
      <c r="Q63" s="49">
        <f>CPJ!P23</f>
        <v>990.90909090909088</v>
      </c>
      <c r="R63" s="43"/>
      <c r="S63" s="44"/>
      <c r="T63" s="44"/>
      <c r="U63" s="45"/>
      <c r="W63" s="48"/>
      <c r="X63" s="48"/>
      <c r="Y63" s="48"/>
      <c r="Z63" s="192">
        <f>SUM(Z61:Z62)</f>
        <v>5272.7272727272721</v>
      </c>
      <c r="AA63" s="51"/>
      <c r="AB63" s="38"/>
      <c r="AC63" s="38"/>
      <c r="AD63" s="49"/>
    </row>
    <row r="64" spans="1:30" s="34" customFormat="1" ht="15" customHeight="1" x14ac:dyDescent="0.3">
      <c r="A64" s="289"/>
      <c r="B64" s="289"/>
      <c r="C64" s="289"/>
      <c r="E64" s="38"/>
      <c r="F64" s="38"/>
      <c r="G64" s="38"/>
      <c r="H64" s="38"/>
      <c r="I64" s="38" t="s">
        <v>79</v>
      </c>
      <c r="J64" s="38"/>
      <c r="K64" s="38"/>
      <c r="L64" s="123">
        <v>405</v>
      </c>
      <c r="N64" s="38"/>
      <c r="O64" s="38"/>
      <c r="P64" s="38"/>
      <c r="Q64" s="192">
        <f>SUM(Q62:Q63)</f>
        <v>5695.909090909091</v>
      </c>
      <c r="R64" s="51"/>
      <c r="S64" s="38"/>
      <c r="T64" s="38"/>
      <c r="U64" s="49"/>
      <c r="W64" s="38"/>
      <c r="X64" s="38"/>
      <c r="Y64" s="38"/>
      <c r="Z64" s="38"/>
      <c r="AA64" s="51" t="s">
        <v>79</v>
      </c>
      <c r="AB64" s="38"/>
      <c r="AC64" s="38"/>
      <c r="AD64" s="38"/>
    </row>
    <row r="65" spans="1:30" s="34" customFormat="1" ht="15" customHeight="1" x14ac:dyDescent="0.3">
      <c r="A65" s="289"/>
      <c r="B65" s="289"/>
      <c r="C65" s="289"/>
      <c r="E65" s="354" t="s">
        <v>83</v>
      </c>
      <c r="F65" s="355"/>
      <c r="G65" s="355"/>
      <c r="H65" s="355"/>
      <c r="I65" s="355"/>
      <c r="J65" s="355"/>
      <c r="K65" s="355"/>
      <c r="L65" s="356"/>
      <c r="N65" s="38"/>
      <c r="O65" s="38"/>
      <c r="P65" s="38"/>
      <c r="Q65" s="38"/>
      <c r="R65" s="51" t="s">
        <v>79</v>
      </c>
      <c r="S65" s="38"/>
      <c r="T65" s="38"/>
      <c r="U65" s="38"/>
      <c r="W65" s="38"/>
      <c r="X65" s="38"/>
      <c r="Y65" s="38"/>
      <c r="Z65" s="38"/>
      <c r="AA65" s="38" t="s">
        <v>79</v>
      </c>
      <c r="AB65" s="38"/>
      <c r="AC65" s="38"/>
      <c r="AD65" s="123">
        <f>TB!D32</f>
        <v>560</v>
      </c>
    </row>
    <row r="66" spans="1:30" s="34" customFormat="1" ht="15" customHeight="1" x14ac:dyDescent="0.3">
      <c r="A66" s="289"/>
      <c r="B66" s="289"/>
      <c r="C66" s="289"/>
      <c r="E66" s="40" t="s">
        <v>92</v>
      </c>
      <c r="F66" s="41" t="s">
        <v>93</v>
      </c>
      <c r="G66" s="124" t="s">
        <v>199</v>
      </c>
      <c r="H66" s="42" t="s">
        <v>200</v>
      </c>
      <c r="I66" s="40" t="s">
        <v>92</v>
      </c>
      <c r="J66" s="41" t="s">
        <v>93</v>
      </c>
      <c r="K66" s="124" t="s">
        <v>199</v>
      </c>
      <c r="L66" s="204" t="s">
        <v>200</v>
      </c>
      <c r="N66" s="38"/>
      <c r="O66" s="38"/>
      <c r="P66" s="38"/>
      <c r="Q66" s="38"/>
      <c r="R66" s="38" t="s">
        <v>79</v>
      </c>
      <c r="S66" s="38"/>
      <c r="T66" s="38"/>
      <c r="U66" s="123" t="e">
        <f>TB!#REF!</f>
        <v>#REF!</v>
      </c>
      <c r="W66" s="354" t="str">
        <f>TB!E32</f>
        <v>Wages &amp; Salaries</v>
      </c>
      <c r="X66" s="355"/>
      <c r="Y66" s="355"/>
      <c r="Z66" s="355"/>
      <c r="AA66" s="355"/>
      <c r="AB66" s="355"/>
      <c r="AC66" s="355"/>
      <c r="AD66" s="356"/>
    </row>
    <row r="67" spans="1:30" s="34" customFormat="1" ht="15" customHeight="1" x14ac:dyDescent="0.3">
      <c r="A67" s="289"/>
      <c r="B67" s="289"/>
      <c r="C67" s="289"/>
      <c r="E67" s="52"/>
      <c r="F67" s="48"/>
      <c r="G67" s="48"/>
      <c r="H67" s="49"/>
      <c r="I67" s="47">
        <v>44012</v>
      </c>
      <c r="J67" s="48" t="s">
        <v>97</v>
      </c>
      <c r="K67" s="48" t="str">
        <f>CPJ!V4</f>
        <v>CPJ06</v>
      </c>
      <c r="L67" s="191">
        <f>CPJ!H23</f>
        <v>65.45</v>
      </c>
      <c r="N67" s="354" t="s">
        <v>87</v>
      </c>
      <c r="O67" s="355"/>
      <c r="P67" s="355"/>
      <c r="Q67" s="355"/>
      <c r="R67" s="355"/>
      <c r="S67" s="355"/>
      <c r="T67" s="355"/>
      <c r="U67" s="356"/>
      <c r="W67" s="40" t="s">
        <v>92</v>
      </c>
      <c r="X67" s="41" t="s">
        <v>93</v>
      </c>
      <c r="Y67" s="124" t="s">
        <v>199</v>
      </c>
      <c r="Z67" s="42" t="s">
        <v>200</v>
      </c>
      <c r="AA67" s="40" t="s">
        <v>92</v>
      </c>
      <c r="AB67" s="41" t="s">
        <v>93</v>
      </c>
      <c r="AC67" s="124" t="s">
        <v>199</v>
      </c>
      <c r="AD67" s="41" t="s">
        <v>200</v>
      </c>
    </row>
    <row r="68" spans="1:30" s="34" customFormat="1" ht="15" customHeight="1" x14ac:dyDescent="0.3">
      <c r="A68" s="289"/>
      <c r="B68" s="289"/>
      <c r="C68" s="289"/>
      <c r="E68" s="52"/>
      <c r="F68" s="48"/>
      <c r="G68" s="48"/>
      <c r="H68" s="48"/>
      <c r="I68" s="47"/>
      <c r="J68" s="48"/>
      <c r="K68" s="48"/>
      <c r="L68" s="49"/>
      <c r="N68" s="40" t="s">
        <v>92</v>
      </c>
      <c r="O68" s="41" t="s">
        <v>93</v>
      </c>
      <c r="P68" s="124" t="s">
        <v>199</v>
      </c>
      <c r="Q68" s="203" t="s">
        <v>200</v>
      </c>
      <c r="R68" s="40" t="s">
        <v>92</v>
      </c>
      <c r="S68" s="41" t="s">
        <v>93</v>
      </c>
      <c r="T68" s="124" t="s">
        <v>199</v>
      </c>
      <c r="U68" s="41" t="s">
        <v>200</v>
      </c>
      <c r="W68" s="52">
        <v>43983</v>
      </c>
      <c r="X68" s="48" t="s">
        <v>201</v>
      </c>
      <c r="Y68" s="48"/>
      <c r="Z68" s="49">
        <f>TB!F32</f>
        <v>15000</v>
      </c>
      <c r="AA68" s="43"/>
      <c r="AB68" s="44"/>
      <c r="AC68" s="44"/>
      <c r="AD68" s="45"/>
    </row>
    <row r="69" spans="1:30" s="34" customFormat="1" ht="15" customHeight="1" x14ac:dyDescent="0.3">
      <c r="A69" s="289"/>
      <c r="B69" s="289"/>
      <c r="C69" s="289"/>
      <c r="E69" s="38"/>
      <c r="F69" s="38"/>
      <c r="G69" s="38"/>
      <c r="H69" s="38"/>
      <c r="I69" s="51"/>
      <c r="J69" s="38"/>
      <c r="K69" s="38"/>
      <c r="L69" s="49"/>
      <c r="N69" s="52">
        <v>44012</v>
      </c>
      <c r="O69" s="48" t="s">
        <v>41</v>
      </c>
      <c r="P69" s="48" t="str">
        <f>CPJ!V4</f>
        <v>CPJ06</v>
      </c>
      <c r="Q69" s="192">
        <f>CPJ!Q23</f>
        <v>218.18181818181819</v>
      </c>
      <c r="R69" s="47"/>
      <c r="S69" s="48"/>
      <c r="T69" s="48"/>
      <c r="U69" s="49"/>
      <c r="W69" s="52">
        <v>44012</v>
      </c>
      <c r="X69" s="48" t="s">
        <v>41</v>
      </c>
      <c r="Y69" s="48" t="str">
        <f>CPJ!V4</f>
        <v>CPJ06</v>
      </c>
      <c r="Z69" s="49">
        <f>CPJ!O23</f>
        <v>5635</v>
      </c>
      <c r="AA69" s="43"/>
      <c r="AB69" s="44"/>
      <c r="AC69" s="44"/>
      <c r="AD69" s="45"/>
    </row>
    <row r="70" spans="1:30" s="34" customFormat="1" ht="15" customHeight="1" x14ac:dyDescent="0.3">
      <c r="A70" s="289"/>
      <c r="B70" s="289"/>
      <c r="C70" s="289"/>
      <c r="E70" s="38"/>
      <c r="F70" s="38"/>
      <c r="G70" s="38"/>
      <c r="H70" s="38"/>
      <c r="I70" s="51" t="s">
        <v>79</v>
      </c>
      <c r="J70" s="38"/>
      <c r="K70" s="38"/>
      <c r="L70" s="38"/>
      <c r="N70" s="46"/>
      <c r="O70" s="48"/>
      <c r="P70" s="48"/>
      <c r="Q70" s="48"/>
      <c r="R70" s="43"/>
      <c r="S70" s="44"/>
      <c r="T70" s="44"/>
      <c r="U70" s="45"/>
      <c r="W70" s="193"/>
      <c r="X70" s="246" t="s">
        <v>216</v>
      </c>
      <c r="Y70" s="246" t="s">
        <v>22</v>
      </c>
      <c r="Z70" s="49">
        <v>800</v>
      </c>
      <c r="AA70" s="247"/>
      <c r="AB70" s="193"/>
      <c r="AC70" s="193"/>
      <c r="AD70" s="193"/>
    </row>
    <row r="71" spans="1:30" s="34" customFormat="1" ht="15" customHeight="1" x14ac:dyDescent="0.3">
      <c r="A71" s="289"/>
      <c r="B71" s="289"/>
      <c r="C71" s="289"/>
      <c r="E71" s="38"/>
      <c r="F71" s="38"/>
      <c r="G71" s="38"/>
      <c r="H71" s="38"/>
      <c r="I71" s="38" t="s">
        <v>79</v>
      </c>
      <c r="J71" s="38"/>
      <c r="K71" s="38"/>
      <c r="L71" s="123">
        <v>410</v>
      </c>
      <c r="N71" s="38"/>
      <c r="O71" s="38"/>
      <c r="P71" s="38"/>
      <c r="Q71" s="38"/>
      <c r="R71" s="51"/>
      <c r="S71" s="38"/>
      <c r="T71" s="38"/>
      <c r="U71" s="49"/>
      <c r="W71" s="48"/>
      <c r="X71" s="48"/>
      <c r="Y71" s="48"/>
      <c r="Z71" s="191">
        <f>SUM(Z68:Z70)</f>
        <v>21435</v>
      </c>
      <c r="AA71" s="51"/>
      <c r="AB71" s="38"/>
      <c r="AC71" s="38"/>
      <c r="AD71" s="49"/>
    </row>
    <row r="72" spans="1:30" s="34" customFormat="1" ht="15" customHeight="1" x14ac:dyDescent="0.3">
      <c r="A72" s="289"/>
      <c r="B72" s="289"/>
      <c r="C72" s="289"/>
      <c r="E72" s="354" t="s">
        <v>84</v>
      </c>
      <c r="F72" s="355"/>
      <c r="G72" s="355"/>
      <c r="H72" s="355"/>
      <c r="I72" s="355"/>
      <c r="J72" s="355"/>
      <c r="K72" s="355"/>
      <c r="L72" s="356"/>
      <c r="N72" s="38"/>
      <c r="O72" s="38"/>
      <c r="P72" s="38"/>
      <c r="Q72" s="38"/>
      <c r="R72" s="51" t="s">
        <v>79</v>
      </c>
      <c r="S72" s="38"/>
      <c r="T72" s="38"/>
      <c r="U72" s="38"/>
      <c r="W72" s="38"/>
      <c r="X72" s="38"/>
      <c r="Y72" s="38"/>
      <c r="Z72" s="38"/>
      <c r="AA72" s="51" t="s">
        <v>79</v>
      </c>
      <c r="AB72" s="38"/>
      <c r="AC72" s="38"/>
      <c r="AD72" s="38"/>
    </row>
    <row r="73" spans="1:30" s="34" customFormat="1" ht="15" customHeight="1" x14ac:dyDescent="0.3">
      <c r="A73" s="289"/>
      <c r="B73" s="289"/>
      <c r="C73" s="289"/>
      <c r="E73" s="40" t="s">
        <v>92</v>
      </c>
      <c r="F73" s="41" t="s">
        <v>93</v>
      </c>
      <c r="G73" s="124" t="s">
        <v>199</v>
      </c>
      <c r="H73" s="42" t="s">
        <v>200</v>
      </c>
      <c r="I73" s="40" t="s">
        <v>92</v>
      </c>
      <c r="J73" s="41" t="s">
        <v>93</v>
      </c>
      <c r="K73" s="124" t="s">
        <v>199</v>
      </c>
      <c r="L73" s="204" t="s">
        <v>200</v>
      </c>
      <c r="N73" s="38"/>
      <c r="O73" s="38"/>
      <c r="P73" s="38"/>
      <c r="Q73" s="38"/>
      <c r="R73" s="38" t="s">
        <v>79</v>
      </c>
      <c r="S73" s="38"/>
      <c r="T73" s="38"/>
      <c r="U73" s="123">
        <v>402</v>
      </c>
      <c r="W73" s="38"/>
      <c r="X73" s="38"/>
      <c r="Y73" s="38"/>
      <c r="Z73" s="38"/>
      <c r="AA73" s="38" t="s">
        <v>79</v>
      </c>
      <c r="AB73" s="38"/>
      <c r="AC73" s="38"/>
      <c r="AD73" s="123">
        <v>527</v>
      </c>
    </row>
    <row r="74" spans="1:30" s="34" customFormat="1" ht="15" customHeight="1" x14ac:dyDescent="0.3">
      <c r="A74" s="289"/>
      <c r="B74" s="289"/>
      <c r="C74" s="289"/>
      <c r="E74" s="46"/>
      <c r="F74" s="44"/>
      <c r="G74" s="44"/>
      <c r="H74" s="45"/>
      <c r="I74" s="47">
        <v>44012</v>
      </c>
      <c r="J74" s="48" t="s">
        <v>41</v>
      </c>
      <c r="K74" s="48" t="str">
        <f>CRJ!Q4</f>
        <v>CRJ06</v>
      </c>
      <c r="L74" s="191">
        <f>CRJ!O23</f>
        <v>18.649999999999999</v>
      </c>
      <c r="N74" s="354" t="s">
        <v>82</v>
      </c>
      <c r="O74" s="355"/>
      <c r="P74" s="355"/>
      <c r="Q74" s="355"/>
      <c r="R74" s="355"/>
      <c r="S74" s="355"/>
      <c r="T74" s="355"/>
      <c r="U74" s="356"/>
      <c r="W74" s="354" t="s">
        <v>86</v>
      </c>
      <c r="X74" s="355"/>
      <c r="Y74" s="355"/>
      <c r="Z74" s="355"/>
      <c r="AA74" s="355"/>
      <c r="AB74" s="355"/>
      <c r="AC74" s="355"/>
      <c r="AD74" s="356"/>
    </row>
    <row r="75" spans="1:30" s="34" customFormat="1" ht="15" customHeight="1" x14ac:dyDescent="0.3">
      <c r="A75" s="289"/>
      <c r="B75" s="289"/>
      <c r="C75" s="289"/>
      <c r="E75" s="46"/>
      <c r="F75" s="44"/>
      <c r="G75" s="44"/>
      <c r="H75" s="44"/>
      <c r="I75" s="43"/>
      <c r="J75" s="44"/>
      <c r="K75" s="44"/>
      <c r="L75" s="45"/>
      <c r="N75" s="40" t="s">
        <v>92</v>
      </c>
      <c r="O75" s="41" t="s">
        <v>93</v>
      </c>
      <c r="P75" s="124" t="s">
        <v>199</v>
      </c>
      <c r="Q75" s="203" t="s">
        <v>200</v>
      </c>
      <c r="R75" s="40" t="s">
        <v>92</v>
      </c>
      <c r="S75" s="41" t="s">
        <v>93</v>
      </c>
      <c r="T75" s="124" t="s">
        <v>199</v>
      </c>
      <c r="U75" s="41" t="s">
        <v>200</v>
      </c>
      <c r="W75" s="40" t="s">
        <v>92</v>
      </c>
      <c r="X75" s="41" t="s">
        <v>93</v>
      </c>
      <c r="Y75" s="124" t="s">
        <v>199</v>
      </c>
      <c r="Z75" s="203" t="s">
        <v>200</v>
      </c>
      <c r="AA75" s="40" t="s">
        <v>92</v>
      </c>
      <c r="AB75" s="41" t="s">
        <v>93</v>
      </c>
      <c r="AC75" s="124" t="s">
        <v>199</v>
      </c>
      <c r="AD75" s="41" t="s">
        <v>200</v>
      </c>
    </row>
    <row r="76" spans="1:30" s="34" customFormat="1" ht="15" customHeight="1" x14ac:dyDescent="0.3">
      <c r="A76" s="289"/>
      <c r="B76" s="289"/>
      <c r="C76" s="289"/>
      <c r="E76" s="38"/>
      <c r="F76" s="38"/>
      <c r="G76" s="38"/>
      <c r="H76" s="38"/>
      <c r="I76" s="51"/>
      <c r="J76" s="38"/>
      <c r="K76" s="38"/>
      <c r="L76" s="49"/>
      <c r="N76" s="52">
        <v>44012</v>
      </c>
      <c r="O76" s="48" t="s">
        <v>217</v>
      </c>
      <c r="P76" s="48" t="str">
        <f>SRAJ!J5</f>
        <v>SRAJ04</v>
      </c>
      <c r="Q76" s="192">
        <f>SRAJ!H19</f>
        <v>112.5</v>
      </c>
      <c r="R76" s="47"/>
      <c r="S76" s="48"/>
      <c r="T76" s="48"/>
      <c r="U76" s="49"/>
      <c r="W76" s="52">
        <v>44012</v>
      </c>
      <c r="X76" s="48" t="s">
        <v>217</v>
      </c>
      <c r="Y76" s="48" t="str">
        <f>CRJ!Q4</f>
        <v>CRJ06</v>
      </c>
      <c r="Z76" s="192">
        <f>CRJ!H23</f>
        <v>25</v>
      </c>
      <c r="AA76" s="47"/>
      <c r="AB76" s="44"/>
      <c r="AC76" s="44"/>
      <c r="AD76" s="45"/>
    </row>
    <row r="77" spans="1:30" s="34" customFormat="1" ht="15" customHeight="1" x14ac:dyDescent="0.3">
      <c r="A77" s="289"/>
      <c r="B77" s="289"/>
      <c r="C77" s="289"/>
      <c r="E77" s="38"/>
      <c r="F77" s="38"/>
      <c r="G77" s="38"/>
      <c r="H77" s="38"/>
      <c r="I77" s="51" t="s">
        <v>79</v>
      </c>
      <c r="J77" s="38"/>
      <c r="K77" s="38"/>
      <c r="L77" s="38"/>
      <c r="N77" s="46"/>
      <c r="O77" s="44"/>
      <c r="P77" s="44"/>
      <c r="Q77" s="44"/>
      <c r="R77" s="43"/>
      <c r="S77" s="44"/>
      <c r="T77" s="44"/>
      <c r="U77" s="45"/>
      <c r="W77" s="52"/>
      <c r="X77" s="48"/>
      <c r="Y77" s="48"/>
      <c r="Z77" s="48"/>
      <c r="AA77" s="47"/>
      <c r="AB77" s="44"/>
      <c r="AC77" s="44"/>
      <c r="AD77" s="45"/>
    </row>
    <row r="78" spans="1:30" s="34" customFormat="1" ht="15" customHeight="1" x14ac:dyDescent="0.3">
      <c r="A78" s="289"/>
      <c r="B78" s="289"/>
      <c r="C78" s="289"/>
      <c r="E78" s="38"/>
      <c r="F78" s="38"/>
      <c r="G78" s="38"/>
      <c r="H78" s="38"/>
      <c r="I78" s="38" t="s">
        <v>79</v>
      </c>
      <c r="J78" s="38"/>
      <c r="K78" s="38"/>
      <c r="L78" s="123">
        <f>TB!D19</f>
        <v>300</v>
      </c>
      <c r="N78" s="38"/>
      <c r="O78" s="38"/>
      <c r="P78" s="38"/>
      <c r="Q78" s="38"/>
      <c r="R78" s="51"/>
      <c r="S78" s="38"/>
      <c r="T78" s="38"/>
      <c r="U78" s="49"/>
      <c r="W78" s="38"/>
      <c r="X78" s="38"/>
      <c r="Y78" s="38"/>
      <c r="Z78" s="38"/>
      <c r="AA78" s="51"/>
      <c r="AB78" s="38"/>
      <c r="AC78" s="38"/>
      <c r="AD78" s="49"/>
    </row>
    <row r="79" spans="1:30" s="34" customFormat="1" ht="15" customHeight="1" x14ac:dyDescent="0.3">
      <c r="A79" s="289"/>
      <c r="B79" s="289"/>
      <c r="C79" s="289"/>
      <c r="E79" s="354" t="str">
        <f>TB!E19</f>
        <v>Share Capital - Harry Mint</v>
      </c>
      <c r="F79" s="355"/>
      <c r="G79" s="355"/>
      <c r="H79" s="355"/>
      <c r="I79" s="355"/>
      <c r="J79" s="355"/>
      <c r="K79" s="355"/>
      <c r="L79" s="356"/>
      <c r="N79" s="38"/>
      <c r="O79" s="38"/>
      <c r="P79" s="38"/>
      <c r="Q79" s="38"/>
      <c r="R79" s="51" t="s">
        <v>79</v>
      </c>
      <c r="S79" s="38"/>
      <c r="T79" s="38"/>
      <c r="U79" s="38"/>
      <c r="W79" s="38"/>
      <c r="X79" s="38"/>
      <c r="Y79" s="38"/>
      <c r="Z79" s="38"/>
      <c r="AA79" s="51" t="s">
        <v>79</v>
      </c>
      <c r="AB79" s="38"/>
      <c r="AC79" s="38"/>
      <c r="AD79" s="38"/>
    </row>
    <row r="80" spans="1:30" s="34" customFormat="1" ht="15" customHeight="1" x14ac:dyDescent="0.3">
      <c r="A80" s="289"/>
      <c r="B80" s="289"/>
      <c r="C80" s="289"/>
      <c r="E80" s="40" t="s">
        <v>92</v>
      </c>
      <c r="F80" s="41" t="s">
        <v>93</v>
      </c>
      <c r="G80" s="124" t="s">
        <v>199</v>
      </c>
      <c r="H80" s="42" t="s">
        <v>200</v>
      </c>
      <c r="I80" s="40" t="s">
        <v>92</v>
      </c>
      <c r="J80" s="41" t="s">
        <v>93</v>
      </c>
      <c r="K80" s="124" t="s">
        <v>199</v>
      </c>
      <c r="L80" s="204" t="s">
        <v>200</v>
      </c>
      <c r="N80" s="38"/>
      <c r="O80" s="38"/>
      <c r="P80" s="38"/>
      <c r="Q80" s="38"/>
      <c r="R80" s="38" t="s">
        <v>79</v>
      </c>
      <c r="S80" s="38"/>
      <c r="T80" s="38"/>
      <c r="U80" s="123">
        <f>'TB2a Answer'!D20</f>
        <v>225</v>
      </c>
      <c r="W80" s="38"/>
      <c r="X80" s="38"/>
      <c r="Y80" s="38"/>
      <c r="Z80" s="38"/>
      <c r="AA80" s="38" t="s">
        <v>79</v>
      </c>
      <c r="AB80" s="38"/>
      <c r="AC80" s="38"/>
      <c r="AD80" s="123">
        <v>402</v>
      </c>
    </row>
    <row r="81" spans="1:30" s="34" customFormat="1" ht="15" customHeight="1" x14ac:dyDescent="0.3">
      <c r="A81" s="289"/>
      <c r="B81" s="289"/>
      <c r="C81" s="289"/>
      <c r="E81" s="46"/>
      <c r="F81" s="44"/>
      <c r="G81" s="44"/>
      <c r="H81" s="45"/>
      <c r="I81" s="47">
        <v>43983</v>
      </c>
      <c r="J81" s="48" t="s">
        <v>201</v>
      </c>
      <c r="K81" s="48"/>
      <c r="L81" s="191">
        <f>TB!G19</f>
        <v>22500</v>
      </c>
      <c r="N81" s="354" t="s">
        <v>216</v>
      </c>
      <c r="O81" s="355"/>
      <c r="P81" s="355"/>
      <c r="Q81" s="355"/>
      <c r="R81" s="355"/>
      <c r="S81" s="355"/>
      <c r="T81" s="355"/>
      <c r="U81" s="356"/>
      <c r="W81" s="354" t="s">
        <v>218</v>
      </c>
      <c r="X81" s="355"/>
      <c r="Y81" s="355"/>
      <c r="Z81" s="355"/>
      <c r="AA81" s="355"/>
      <c r="AB81" s="355"/>
      <c r="AC81" s="355"/>
      <c r="AD81" s="356"/>
    </row>
    <row r="82" spans="1:30" s="34" customFormat="1" ht="15" customHeight="1" x14ac:dyDescent="0.3">
      <c r="A82" s="289"/>
      <c r="B82" s="289"/>
      <c r="C82" s="289"/>
      <c r="E82" s="46"/>
      <c r="F82" s="44"/>
      <c r="G82" s="44"/>
      <c r="H82" s="44"/>
      <c r="I82" s="43"/>
      <c r="J82" s="44"/>
      <c r="K82" s="44"/>
      <c r="L82" s="45"/>
      <c r="N82" s="40" t="s">
        <v>92</v>
      </c>
      <c r="O82" s="41" t="s">
        <v>93</v>
      </c>
      <c r="P82" s="124" t="s">
        <v>199</v>
      </c>
      <c r="Q82" s="42" t="s">
        <v>200</v>
      </c>
      <c r="R82" s="40" t="s">
        <v>92</v>
      </c>
      <c r="S82" s="41" t="s">
        <v>93</v>
      </c>
      <c r="T82" s="124" t="s">
        <v>199</v>
      </c>
      <c r="U82" s="41" t="s">
        <v>200</v>
      </c>
      <c r="W82" s="40" t="s">
        <v>92</v>
      </c>
      <c r="X82" s="41" t="s">
        <v>93</v>
      </c>
      <c r="Y82" s="124" t="s">
        <v>199</v>
      </c>
      <c r="Z82" s="42" t="s">
        <v>200</v>
      </c>
      <c r="AA82" s="40" t="s">
        <v>92</v>
      </c>
      <c r="AB82" s="41" t="s">
        <v>93</v>
      </c>
      <c r="AC82" s="124" t="s">
        <v>199</v>
      </c>
      <c r="AD82" s="204" t="s">
        <v>200</v>
      </c>
    </row>
    <row r="83" spans="1:30" s="34" customFormat="1" ht="15" customHeight="1" x14ac:dyDescent="0.3">
      <c r="A83" s="289"/>
      <c r="B83" s="289"/>
      <c r="C83" s="289"/>
      <c r="E83" s="38"/>
      <c r="F83" s="38"/>
      <c r="G83" s="38"/>
      <c r="H83" s="38"/>
      <c r="I83" s="51"/>
      <c r="J83" s="38"/>
      <c r="K83" s="38"/>
      <c r="L83" s="49"/>
      <c r="N83" s="46"/>
      <c r="O83" s="44"/>
      <c r="P83" s="44"/>
      <c r="Q83" s="45"/>
      <c r="R83" s="47">
        <v>44012</v>
      </c>
      <c r="S83" s="48" t="s">
        <v>66</v>
      </c>
      <c r="T83" s="48" t="s">
        <v>22</v>
      </c>
      <c r="U83" s="49" t="str">
        <f>'TB2a Answer'!G20</f>
        <v> </v>
      </c>
      <c r="W83" s="46"/>
      <c r="X83" s="44"/>
      <c r="Y83" s="44"/>
      <c r="Z83" s="45"/>
      <c r="AA83" s="47">
        <v>44012</v>
      </c>
      <c r="AB83" s="48" t="s">
        <v>97</v>
      </c>
      <c r="AC83" s="48" t="str">
        <f>PRAJ!J5</f>
        <v>PRAJ06</v>
      </c>
      <c r="AD83" s="191">
        <f>PRAJ!H16</f>
        <v>108</v>
      </c>
    </row>
    <row r="84" spans="1:30" s="34" customFormat="1" ht="15" customHeight="1" x14ac:dyDescent="0.3">
      <c r="A84" s="289"/>
      <c r="B84" s="289"/>
      <c r="C84" s="289"/>
      <c r="E84" s="38"/>
      <c r="F84" s="38"/>
      <c r="G84" s="38"/>
      <c r="H84" s="38"/>
      <c r="I84" s="51" t="s">
        <v>79</v>
      </c>
      <c r="J84" s="38"/>
      <c r="K84" s="38"/>
      <c r="L84" s="38"/>
      <c r="N84" s="46"/>
      <c r="O84" s="44"/>
      <c r="P84" s="44"/>
      <c r="Q84" s="44"/>
      <c r="R84" s="43"/>
      <c r="S84" s="44"/>
      <c r="T84" s="44"/>
      <c r="U84" s="45"/>
      <c r="W84" s="46"/>
      <c r="X84" s="44"/>
      <c r="Y84" s="44"/>
      <c r="Z84" s="44"/>
      <c r="AA84" s="43"/>
      <c r="AB84" s="44"/>
      <c r="AC84" s="44"/>
      <c r="AD84" s="45"/>
    </row>
    <row r="85" spans="1:30" s="34" customFormat="1" ht="15" customHeight="1" x14ac:dyDescent="0.3">
      <c r="A85" s="289"/>
      <c r="B85" s="289"/>
      <c r="C85" s="289"/>
      <c r="E85" s="38"/>
      <c r="F85" s="38"/>
      <c r="G85" s="38"/>
      <c r="H85" s="38"/>
      <c r="I85" s="38" t="s">
        <v>79</v>
      </c>
      <c r="J85" s="38"/>
      <c r="K85" s="38"/>
      <c r="L85" s="123">
        <f>'Adj TB'!D12</f>
        <v>135</v>
      </c>
      <c r="N85" s="38"/>
      <c r="O85" s="38"/>
      <c r="P85" s="38"/>
      <c r="Q85" s="38"/>
      <c r="R85" s="51"/>
      <c r="S85" s="38"/>
      <c r="T85" s="38"/>
      <c r="U85" s="49"/>
      <c r="W85" s="38"/>
      <c r="X85" s="38"/>
      <c r="Y85" s="38"/>
      <c r="Z85" s="38"/>
      <c r="AA85" s="51"/>
      <c r="AB85" s="38"/>
      <c r="AC85" s="38"/>
      <c r="AD85" s="49"/>
    </row>
    <row r="86" spans="1:30" s="34" customFormat="1" ht="15" customHeight="1" x14ac:dyDescent="0.3">
      <c r="A86" s="289"/>
      <c r="B86" s="289"/>
      <c r="C86" s="289"/>
      <c r="E86" s="354" t="s">
        <v>80</v>
      </c>
      <c r="F86" s="355"/>
      <c r="G86" s="355"/>
      <c r="H86" s="355"/>
      <c r="I86" s="355"/>
      <c r="J86" s="355"/>
      <c r="K86" s="355"/>
      <c r="L86" s="356"/>
      <c r="N86" s="38"/>
      <c r="O86" s="38"/>
      <c r="P86" s="38"/>
      <c r="Q86" s="38"/>
      <c r="R86" s="51" t="s">
        <v>79</v>
      </c>
      <c r="S86" s="38"/>
      <c r="T86" s="38"/>
      <c r="U86" s="38"/>
      <c r="W86" s="38"/>
      <c r="X86" s="38"/>
      <c r="Y86" s="38"/>
      <c r="Z86" s="38"/>
      <c r="AA86" s="51" t="s">
        <v>79</v>
      </c>
      <c r="AB86" s="38"/>
      <c r="AC86" s="38"/>
      <c r="AD86" s="38"/>
    </row>
    <row r="87" spans="1:30" s="34" customFormat="1" ht="15" customHeight="1" x14ac:dyDescent="0.3">
      <c r="A87" s="289"/>
      <c r="B87" s="289"/>
      <c r="C87" s="289"/>
      <c r="E87" s="40" t="s">
        <v>92</v>
      </c>
      <c r="F87" s="41" t="s">
        <v>93</v>
      </c>
      <c r="G87" s="124" t="s">
        <v>199</v>
      </c>
      <c r="H87" s="203" t="s">
        <v>200</v>
      </c>
      <c r="I87" s="40" t="s">
        <v>92</v>
      </c>
      <c r="J87" s="41" t="s">
        <v>93</v>
      </c>
      <c r="K87" s="124" t="s">
        <v>199</v>
      </c>
      <c r="L87" s="41" t="s">
        <v>200</v>
      </c>
      <c r="N87" s="38"/>
      <c r="O87" s="38"/>
      <c r="P87" s="38"/>
      <c r="Q87" s="38"/>
      <c r="R87" s="38" t="s">
        <v>79</v>
      </c>
      <c r="S87" s="38"/>
      <c r="T87" s="38"/>
      <c r="U87" s="123"/>
      <c r="W87" s="38"/>
      <c r="X87" s="38"/>
      <c r="Y87" s="38"/>
      <c r="Z87" s="38"/>
      <c r="AA87" s="38" t="s">
        <v>79</v>
      </c>
      <c r="AB87" s="38"/>
      <c r="AC87" s="38"/>
      <c r="AD87" s="39"/>
    </row>
    <row r="88" spans="1:30" s="34" customFormat="1" ht="15" customHeight="1" x14ac:dyDescent="0.3">
      <c r="A88" s="289"/>
      <c r="B88" s="289"/>
      <c r="C88" s="289"/>
      <c r="E88" s="52">
        <v>44012</v>
      </c>
      <c r="F88" s="48" t="s">
        <v>100</v>
      </c>
      <c r="G88" s="48" t="s">
        <v>22</v>
      </c>
      <c r="H88" s="192">
        <v>500</v>
      </c>
      <c r="I88" s="47"/>
      <c r="J88" s="48"/>
      <c r="K88" s="48"/>
      <c r="L88" s="49"/>
      <c r="N88" s="130"/>
      <c r="O88" s="131"/>
      <c r="P88" s="131"/>
      <c r="Q88" s="131"/>
      <c r="R88" s="131"/>
      <c r="S88" s="131"/>
      <c r="T88" s="131"/>
      <c r="U88" s="132"/>
      <c r="W88" s="130"/>
      <c r="X88" s="131"/>
      <c r="Y88" s="131"/>
      <c r="Z88" s="131"/>
      <c r="AA88" s="131"/>
      <c r="AB88" s="131"/>
      <c r="AC88" s="131"/>
      <c r="AD88" s="132"/>
    </row>
    <row r="89" spans="1:30" s="34" customFormat="1" ht="15" customHeight="1" x14ac:dyDescent="0.3">
      <c r="A89" s="289"/>
      <c r="B89" s="289"/>
      <c r="C89" s="289"/>
      <c r="E89" s="46"/>
      <c r="F89" s="44"/>
      <c r="G89" s="44"/>
      <c r="H89" s="44"/>
      <c r="I89" s="43"/>
      <c r="J89" s="44"/>
      <c r="K89" s="44"/>
      <c r="L89" s="45"/>
      <c r="N89" s="40" t="s">
        <v>92</v>
      </c>
      <c r="O89" s="41" t="s">
        <v>93</v>
      </c>
      <c r="P89" s="124" t="s">
        <v>199</v>
      </c>
      <c r="Q89" s="42" t="s">
        <v>200</v>
      </c>
      <c r="R89" s="40" t="s">
        <v>92</v>
      </c>
      <c r="S89" s="41" t="s">
        <v>93</v>
      </c>
      <c r="T89" s="124" t="s">
        <v>199</v>
      </c>
      <c r="U89" s="41" t="s">
        <v>200</v>
      </c>
      <c r="W89" s="40" t="s">
        <v>92</v>
      </c>
      <c r="X89" s="41" t="s">
        <v>93</v>
      </c>
      <c r="Y89" s="124" t="s">
        <v>199</v>
      </c>
      <c r="Z89" s="42" t="s">
        <v>200</v>
      </c>
      <c r="AA89" s="40" t="s">
        <v>92</v>
      </c>
      <c r="AB89" s="41" t="s">
        <v>93</v>
      </c>
      <c r="AC89" s="124" t="s">
        <v>199</v>
      </c>
      <c r="AD89" s="41" t="s">
        <v>200</v>
      </c>
    </row>
    <row r="90" spans="1:30" s="34" customFormat="1" ht="15" customHeight="1" x14ac:dyDescent="0.3">
      <c r="A90" s="289"/>
      <c r="B90" s="289"/>
      <c r="C90" s="289"/>
      <c r="E90" s="38"/>
      <c r="F90" s="38"/>
      <c r="G90" s="38"/>
      <c r="H90" s="38"/>
      <c r="I90" s="51"/>
      <c r="J90" s="38"/>
      <c r="K90" s="38"/>
      <c r="L90" s="49"/>
      <c r="N90" s="46"/>
      <c r="O90" s="44"/>
      <c r="P90" s="44"/>
      <c r="Q90" s="45"/>
      <c r="R90" s="47"/>
      <c r="S90" s="48"/>
      <c r="T90" s="48"/>
      <c r="U90" s="49"/>
      <c r="W90" s="52"/>
      <c r="X90" s="48"/>
      <c r="Y90" s="48"/>
      <c r="Z90" s="49"/>
      <c r="AA90" s="43"/>
      <c r="AB90" s="44"/>
      <c r="AC90" s="44"/>
      <c r="AD90" s="45"/>
    </row>
    <row r="91" spans="1:30" s="34" customFormat="1" ht="15" customHeight="1" x14ac:dyDescent="0.3">
      <c r="A91" s="289"/>
      <c r="B91" s="289"/>
      <c r="C91" s="289"/>
      <c r="E91" s="38"/>
      <c r="F91" s="38"/>
      <c r="G91" s="38"/>
      <c r="H91" s="38"/>
      <c r="I91" s="51" t="s">
        <v>79</v>
      </c>
      <c r="J91" s="38"/>
      <c r="K91" s="38"/>
      <c r="L91" s="38"/>
      <c r="N91" s="46"/>
      <c r="O91" s="44"/>
      <c r="P91" s="44"/>
      <c r="Q91" s="44"/>
      <c r="R91" s="43"/>
      <c r="S91" s="44"/>
      <c r="T91" s="44"/>
      <c r="U91" s="45"/>
      <c r="W91" s="46"/>
      <c r="X91" s="44"/>
      <c r="Y91" s="44"/>
      <c r="Z91" s="44"/>
      <c r="AA91" s="43"/>
      <c r="AB91" s="44"/>
      <c r="AC91" s="44"/>
      <c r="AD91" s="45"/>
    </row>
    <row r="92" spans="1:30" s="34" customFormat="1" ht="15.6" customHeight="1" x14ac:dyDescent="0.3">
      <c r="A92" s="289"/>
      <c r="B92" s="289"/>
      <c r="C92" s="289"/>
      <c r="E92" s="36"/>
      <c r="F92" s="36"/>
      <c r="G92" s="36"/>
      <c r="H92" s="36"/>
      <c r="I92" s="36"/>
      <c r="J92" s="36"/>
      <c r="K92" s="36"/>
      <c r="L92" s="36"/>
      <c r="N92" s="38"/>
      <c r="O92" s="38"/>
      <c r="P92" s="38"/>
      <c r="Q92" s="38"/>
      <c r="R92" s="51"/>
      <c r="S92" s="38"/>
      <c r="T92" s="38"/>
      <c r="U92" s="49"/>
      <c r="W92" s="38"/>
      <c r="X92" s="38"/>
      <c r="Y92" s="38"/>
      <c r="Z92" s="38"/>
      <c r="AA92" s="51"/>
      <c r="AB92" s="38"/>
      <c r="AC92" s="38"/>
      <c r="AD92" s="49"/>
    </row>
    <row r="93" spans="1:30" s="34" customFormat="1" ht="15.6" customHeight="1" x14ac:dyDescent="0.3">
      <c r="A93" s="289"/>
      <c r="B93" s="289"/>
      <c r="C93" s="289"/>
      <c r="N93" s="38"/>
      <c r="O93" s="38"/>
      <c r="P93" s="38"/>
      <c r="Q93" s="38"/>
      <c r="R93" s="51" t="s">
        <v>79</v>
      </c>
      <c r="S93" s="38"/>
      <c r="T93" s="38"/>
      <c r="U93" s="38"/>
      <c r="W93" s="38"/>
      <c r="X93" s="38"/>
      <c r="Y93" s="38"/>
      <c r="Z93" s="38"/>
      <c r="AA93" s="51" t="s">
        <v>79</v>
      </c>
      <c r="AB93" s="38"/>
      <c r="AC93" s="38"/>
      <c r="AD93" s="38"/>
    </row>
    <row r="94" spans="1:30" s="34" customFormat="1" ht="15.6" customHeight="1" x14ac:dyDescent="0.3">
      <c r="A94" s="289"/>
      <c r="B94" s="289"/>
      <c r="C94" s="289"/>
      <c r="N94" s="36"/>
      <c r="O94" s="36"/>
      <c r="P94" s="36"/>
      <c r="Q94" s="36"/>
      <c r="R94" s="36"/>
      <c r="S94" s="36"/>
      <c r="T94" s="36"/>
      <c r="U94" s="36"/>
      <c r="W94" s="36"/>
      <c r="X94" s="36"/>
      <c r="Y94" s="36"/>
      <c r="Z94" s="36"/>
      <c r="AA94" s="36"/>
      <c r="AB94" s="36"/>
      <c r="AC94" s="36"/>
      <c r="AD94" s="36"/>
    </row>
    <row r="95" spans="1:30" s="34" customFormat="1" ht="15.6" customHeight="1" x14ac:dyDescent="0.3">
      <c r="A95" s="289"/>
      <c r="B95" s="289"/>
      <c r="C95" s="289"/>
    </row>
    <row r="96" spans="1:30" s="34" customFormat="1" ht="15.6" customHeight="1" x14ac:dyDescent="0.3">
      <c r="A96" s="289"/>
      <c r="B96" s="289"/>
      <c r="C96" s="289"/>
    </row>
    <row r="97" spans="1:3" s="34" customFormat="1" ht="15.6" customHeight="1" x14ac:dyDescent="0.3">
      <c r="A97" s="289"/>
      <c r="B97" s="289"/>
      <c r="C97" s="289"/>
    </row>
    <row r="98" spans="1:3" s="34" customFormat="1" ht="15.6" customHeight="1" x14ac:dyDescent="0.3">
      <c r="A98" s="289"/>
      <c r="B98" s="289"/>
      <c r="C98" s="289"/>
    </row>
    <row r="99" spans="1:3" s="34" customFormat="1" ht="15.6" customHeight="1" x14ac:dyDescent="0.3">
      <c r="A99" s="289"/>
      <c r="B99" s="289"/>
      <c r="C99" s="289"/>
    </row>
    <row r="100" spans="1:3" s="34" customFormat="1" ht="15.6" customHeight="1" x14ac:dyDescent="0.3">
      <c r="A100" s="289"/>
      <c r="B100" s="289"/>
      <c r="C100" s="289"/>
    </row>
    <row r="101" spans="1:3" s="34" customFormat="1" ht="15.6" customHeight="1" x14ac:dyDescent="0.3">
      <c r="A101" s="289"/>
      <c r="B101" s="289"/>
      <c r="C101" s="289"/>
    </row>
    <row r="102" spans="1:3" s="34" customFormat="1" ht="15.6" customHeight="1" x14ac:dyDescent="0.3">
      <c r="A102" s="289"/>
      <c r="B102" s="289"/>
      <c r="C102" s="289"/>
    </row>
    <row r="103" spans="1:3" s="34" customFormat="1" ht="15.6" customHeight="1" x14ac:dyDescent="0.3">
      <c r="A103" s="289"/>
      <c r="B103" s="289"/>
      <c r="C103" s="289"/>
    </row>
    <row r="104" spans="1:3" s="34" customFormat="1" ht="15.6" customHeight="1" x14ac:dyDescent="0.3">
      <c r="A104" s="289"/>
      <c r="B104" s="289"/>
      <c r="C104" s="289"/>
    </row>
    <row r="105" spans="1:3" s="34" customFormat="1" ht="15.6" customHeight="1" x14ac:dyDescent="0.3">
      <c r="A105" s="289"/>
      <c r="B105" s="289"/>
      <c r="C105" s="289"/>
    </row>
    <row r="106" spans="1:3" s="34" customFormat="1" ht="15.6" customHeight="1" x14ac:dyDescent="0.3">
      <c r="A106" s="289"/>
      <c r="B106" s="289"/>
      <c r="C106" s="289"/>
    </row>
    <row r="107" spans="1:3" s="34" customFormat="1" ht="15.6" customHeight="1" x14ac:dyDescent="0.3">
      <c r="A107" s="289"/>
      <c r="B107" s="289"/>
      <c r="C107" s="289"/>
    </row>
    <row r="108" spans="1:3" s="34" customFormat="1" ht="15.6" customHeight="1" x14ac:dyDescent="0.3">
      <c r="A108" s="289"/>
      <c r="B108" s="289"/>
      <c r="C108" s="289"/>
    </row>
    <row r="109" spans="1:3" s="34" customFormat="1" ht="15.6" customHeight="1" x14ac:dyDescent="0.3">
      <c r="A109" s="289"/>
      <c r="B109" s="289"/>
      <c r="C109" s="289"/>
    </row>
    <row r="110" spans="1:3" s="34" customFormat="1" ht="15.6" customHeight="1" x14ac:dyDescent="0.3">
      <c r="A110" s="289"/>
      <c r="B110" s="289"/>
      <c r="C110" s="289"/>
    </row>
    <row r="111" spans="1:3" s="34" customFormat="1" ht="15.6" customHeight="1" x14ac:dyDescent="0.3">
      <c r="A111" s="289"/>
      <c r="B111" s="289"/>
      <c r="C111" s="289"/>
    </row>
    <row r="112" spans="1:3" s="34" customFormat="1" ht="15.6" customHeight="1" x14ac:dyDescent="0.3">
      <c r="A112" s="289"/>
      <c r="B112" s="289"/>
      <c r="C112" s="289"/>
    </row>
    <row r="113" spans="1:3" s="34" customFormat="1" ht="15.6" customHeight="1" x14ac:dyDescent="0.3">
      <c r="A113" s="289"/>
      <c r="B113" s="289"/>
      <c r="C113" s="289"/>
    </row>
    <row r="114" spans="1:3" s="34" customFormat="1" ht="15.6" customHeight="1" x14ac:dyDescent="0.3">
      <c r="A114" s="289"/>
      <c r="B114" s="289"/>
      <c r="C114" s="289"/>
    </row>
    <row r="115" spans="1:3" s="34" customFormat="1" ht="15.6" customHeight="1" x14ac:dyDescent="0.3">
      <c r="A115" s="289"/>
      <c r="B115" s="289"/>
      <c r="C115" s="289"/>
    </row>
    <row r="116" spans="1:3" s="34" customFormat="1" ht="15.6" customHeight="1" x14ac:dyDescent="0.3">
      <c r="A116" s="289"/>
      <c r="B116" s="289"/>
      <c r="C116" s="289"/>
    </row>
    <row r="117" spans="1:3" s="34" customFormat="1" ht="15.6" customHeight="1" x14ac:dyDescent="0.3">
      <c r="A117" s="289"/>
      <c r="B117" s="289"/>
      <c r="C117" s="289"/>
    </row>
    <row r="118" spans="1:3" s="34" customFormat="1" ht="15.6" customHeight="1" x14ac:dyDescent="0.3">
      <c r="A118" s="289"/>
      <c r="B118" s="289"/>
      <c r="C118" s="289"/>
    </row>
    <row r="119" spans="1:3" s="34" customFormat="1" ht="15.6" customHeight="1" x14ac:dyDescent="0.3">
      <c r="A119" s="289"/>
      <c r="B119" s="289"/>
      <c r="C119" s="289"/>
    </row>
    <row r="120" spans="1:3" s="34" customFormat="1" ht="15.6" customHeight="1" x14ac:dyDescent="0.3">
      <c r="A120" s="289"/>
      <c r="B120" s="289"/>
      <c r="C120" s="289"/>
    </row>
    <row r="121" spans="1:3" s="34" customFormat="1" ht="15.6" customHeight="1" x14ac:dyDescent="0.3">
      <c r="A121" s="289"/>
      <c r="B121" s="289"/>
      <c r="C121" s="289"/>
    </row>
    <row r="122" spans="1:3" s="34" customFormat="1" ht="15.6" customHeight="1" x14ac:dyDescent="0.3">
      <c r="A122" s="289"/>
      <c r="B122" s="289"/>
      <c r="C122" s="289"/>
    </row>
    <row r="123" spans="1:3" s="34" customFormat="1" ht="15.6" customHeight="1" x14ac:dyDescent="0.3">
      <c r="A123" s="289"/>
      <c r="B123" s="289"/>
      <c r="C123" s="289"/>
    </row>
    <row r="124" spans="1:3" s="34" customFormat="1" ht="15.6" customHeight="1" x14ac:dyDescent="0.3">
      <c r="A124" s="289"/>
      <c r="B124" s="289"/>
      <c r="C124" s="289"/>
    </row>
    <row r="125" spans="1:3" s="34" customFormat="1" ht="15.6" customHeight="1" x14ac:dyDescent="0.3">
      <c r="A125" s="289"/>
      <c r="B125" s="289"/>
      <c r="C125" s="289"/>
    </row>
    <row r="126" spans="1:3" s="34" customFormat="1" ht="15.6" customHeight="1" x14ac:dyDescent="0.3">
      <c r="A126" s="289"/>
      <c r="B126" s="289"/>
      <c r="C126" s="289"/>
    </row>
    <row r="127" spans="1:3" s="34" customFormat="1" ht="15.6" customHeight="1" x14ac:dyDescent="0.3">
      <c r="A127" s="289"/>
      <c r="B127" s="289"/>
      <c r="C127" s="289"/>
    </row>
    <row r="128" spans="1:3" s="34" customFormat="1" ht="15.6" customHeight="1" x14ac:dyDescent="0.3">
      <c r="A128" s="289"/>
      <c r="B128" s="289"/>
      <c r="C128" s="289"/>
    </row>
    <row r="129" spans="1:3" s="34" customFormat="1" ht="15.6" customHeight="1" x14ac:dyDescent="0.3">
      <c r="A129" s="289"/>
      <c r="B129" s="289"/>
      <c r="C129" s="289"/>
    </row>
    <row r="130" spans="1:3" s="34" customFormat="1" ht="15.6" customHeight="1" x14ac:dyDescent="0.3">
      <c r="A130" s="289"/>
      <c r="B130" s="289"/>
      <c r="C130" s="289"/>
    </row>
    <row r="131" spans="1:3" s="34" customFormat="1" ht="15.6" customHeight="1" x14ac:dyDescent="0.3">
      <c r="A131" s="289"/>
      <c r="B131" s="289"/>
      <c r="C131" s="289"/>
    </row>
    <row r="132" spans="1:3" s="34" customFormat="1" ht="15.6" customHeight="1" x14ac:dyDescent="0.3">
      <c r="A132" s="289"/>
      <c r="B132" s="289"/>
      <c r="C132" s="289"/>
    </row>
    <row r="133" spans="1:3" s="34" customFormat="1" ht="15.6" customHeight="1" x14ac:dyDescent="0.3">
      <c r="A133" s="289"/>
      <c r="B133" s="289"/>
      <c r="C133" s="289"/>
    </row>
    <row r="134" spans="1:3" s="34" customFormat="1" ht="15.6" customHeight="1" x14ac:dyDescent="0.3">
      <c r="A134" s="289"/>
      <c r="B134" s="289"/>
      <c r="C134" s="289"/>
    </row>
    <row r="135" spans="1:3" s="34" customFormat="1" ht="15.6" customHeight="1" x14ac:dyDescent="0.3">
      <c r="A135" s="289"/>
      <c r="B135" s="289"/>
      <c r="C135" s="289"/>
    </row>
    <row r="136" spans="1:3" s="34" customFormat="1" ht="15.6" customHeight="1" x14ac:dyDescent="0.3">
      <c r="A136" s="289"/>
      <c r="B136" s="289"/>
      <c r="C136" s="289"/>
    </row>
    <row r="137" spans="1:3" s="34" customFormat="1" ht="15.6" customHeight="1" x14ac:dyDescent="0.3">
      <c r="A137" s="289"/>
      <c r="B137" s="289"/>
      <c r="C137" s="289"/>
    </row>
    <row r="138" spans="1:3" s="34" customFormat="1" ht="15.6" customHeight="1" x14ac:dyDescent="0.3">
      <c r="A138" s="289"/>
      <c r="B138" s="289"/>
      <c r="C138" s="289"/>
    </row>
    <row r="139" spans="1:3" s="34" customFormat="1" ht="15.6" customHeight="1" x14ac:dyDescent="0.3">
      <c r="A139" s="289"/>
      <c r="B139" s="289"/>
      <c r="C139" s="289"/>
    </row>
    <row r="140" spans="1:3" s="34" customFormat="1" ht="15.6" customHeight="1" x14ac:dyDescent="0.3">
      <c r="A140" s="289"/>
      <c r="B140" s="289"/>
      <c r="C140" s="289"/>
    </row>
    <row r="141" spans="1:3" s="34" customFormat="1" ht="15.6" customHeight="1" x14ac:dyDescent="0.3">
      <c r="A141" s="289"/>
      <c r="B141" s="289"/>
      <c r="C141" s="289"/>
    </row>
    <row r="142" spans="1:3" s="34" customFormat="1" ht="15.6" customHeight="1" x14ac:dyDescent="0.3">
      <c r="A142" s="289"/>
      <c r="B142" s="289"/>
      <c r="C142" s="289"/>
    </row>
    <row r="143" spans="1:3" s="34" customFormat="1" ht="15.6" customHeight="1" x14ac:dyDescent="0.3">
      <c r="A143" s="289"/>
      <c r="B143" s="289"/>
      <c r="C143" s="289"/>
    </row>
    <row r="144" spans="1:3" s="34" customFormat="1" ht="15.6" customHeight="1" x14ac:dyDescent="0.3">
      <c r="A144" s="289"/>
      <c r="B144" s="289"/>
      <c r="C144" s="289"/>
    </row>
    <row r="145" spans="1:3" s="34" customFormat="1" ht="15.6" customHeight="1" x14ac:dyDescent="0.3">
      <c r="A145" s="289"/>
      <c r="B145" s="289"/>
      <c r="C145" s="289"/>
    </row>
    <row r="146" spans="1:3" s="34" customFormat="1" ht="15.6" customHeight="1" x14ac:dyDescent="0.3">
      <c r="A146" s="289"/>
      <c r="B146" s="289"/>
      <c r="C146" s="289"/>
    </row>
    <row r="147" spans="1:3" s="34" customFormat="1" ht="15.6" customHeight="1" x14ac:dyDescent="0.3">
      <c r="A147" s="289"/>
      <c r="B147" s="289"/>
      <c r="C147" s="289"/>
    </row>
    <row r="148" spans="1:3" s="34" customFormat="1" ht="15.6" customHeight="1" x14ac:dyDescent="0.3">
      <c r="A148" s="289"/>
      <c r="B148" s="289"/>
      <c r="C148" s="289"/>
    </row>
    <row r="149" spans="1:3" s="34" customFormat="1" ht="15.6" customHeight="1" x14ac:dyDescent="0.3">
      <c r="A149" s="289"/>
      <c r="B149" s="289"/>
      <c r="C149" s="289"/>
    </row>
    <row r="150" spans="1:3" s="34" customFormat="1" ht="15.6" customHeight="1" x14ac:dyDescent="0.3">
      <c r="A150" s="289"/>
      <c r="B150" s="289"/>
      <c r="C150" s="289"/>
    </row>
    <row r="151" spans="1:3" s="34" customFormat="1" ht="15.6" customHeight="1" x14ac:dyDescent="0.3">
      <c r="A151" s="289"/>
      <c r="B151" s="289"/>
      <c r="C151" s="289"/>
    </row>
    <row r="152" spans="1:3" s="34" customFormat="1" ht="15.6" customHeight="1" x14ac:dyDescent="0.3">
      <c r="A152" s="289"/>
      <c r="B152" s="289"/>
      <c r="C152" s="289"/>
    </row>
    <row r="153" spans="1:3" s="34" customFormat="1" ht="15.6" customHeight="1" x14ac:dyDescent="0.3">
      <c r="A153" s="289"/>
      <c r="B153" s="289"/>
      <c r="C153" s="289"/>
    </row>
    <row r="154" spans="1:3" s="34" customFormat="1" ht="15.6" customHeight="1" x14ac:dyDescent="0.3">
      <c r="A154" s="289"/>
      <c r="B154" s="289"/>
      <c r="C154" s="289"/>
    </row>
    <row r="155" spans="1:3" s="34" customFormat="1" ht="15.6" customHeight="1" x14ac:dyDescent="0.3">
      <c r="A155" s="289"/>
      <c r="B155" s="289"/>
      <c r="C155" s="289"/>
    </row>
    <row r="156" spans="1:3" s="34" customFormat="1" ht="15.6" customHeight="1" x14ac:dyDescent="0.3">
      <c r="A156" s="289"/>
      <c r="B156" s="289"/>
      <c r="C156" s="289"/>
    </row>
    <row r="157" spans="1:3" s="34" customFormat="1" ht="15.6" customHeight="1" x14ac:dyDescent="0.3">
      <c r="A157" s="289"/>
      <c r="B157" s="289"/>
      <c r="C157" s="289"/>
    </row>
    <row r="158" spans="1:3" s="34" customFormat="1" ht="15.6" customHeight="1" x14ac:dyDescent="0.3">
      <c r="A158" s="289"/>
      <c r="B158" s="289"/>
      <c r="C158" s="289"/>
    </row>
    <row r="159" spans="1:3" s="34" customFormat="1" ht="15.6" customHeight="1" x14ac:dyDescent="0.3">
      <c r="A159" s="289"/>
      <c r="B159" s="289"/>
      <c r="C159" s="289"/>
    </row>
    <row r="160" spans="1:3" s="34" customFormat="1" ht="15.6" customHeight="1" x14ac:dyDescent="0.3">
      <c r="A160" s="289"/>
      <c r="B160" s="289"/>
      <c r="C160" s="289"/>
    </row>
    <row r="161" spans="1:3" s="34" customFormat="1" ht="15.6" customHeight="1" x14ac:dyDescent="0.3">
      <c r="A161" s="289"/>
      <c r="B161" s="289"/>
      <c r="C161" s="289"/>
    </row>
    <row r="162" spans="1:3" s="34" customFormat="1" ht="15.6" customHeight="1" x14ac:dyDescent="0.3">
      <c r="A162" s="289"/>
      <c r="B162" s="289"/>
      <c r="C162" s="289"/>
    </row>
    <row r="163" spans="1:3" s="34" customFormat="1" ht="15.6" customHeight="1" x14ac:dyDescent="0.3">
      <c r="A163" s="289"/>
      <c r="B163" s="289"/>
      <c r="C163" s="289"/>
    </row>
    <row r="164" spans="1:3" s="34" customFormat="1" ht="15.6" customHeight="1" x14ac:dyDescent="0.3">
      <c r="A164" s="289"/>
      <c r="B164" s="289"/>
      <c r="C164" s="289"/>
    </row>
    <row r="165" spans="1:3" s="34" customFormat="1" ht="15.6" customHeight="1" x14ac:dyDescent="0.3">
      <c r="A165" s="289"/>
      <c r="B165" s="289"/>
      <c r="C165" s="289"/>
    </row>
    <row r="166" spans="1:3" s="34" customFormat="1" ht="15.6" customHeight="1" x14ac:dyDescent="0.3">
      <c r="A166" s="289"/>
      <c r="B166" s="289"/>
      <c r="C166" s="289"/>
    </row>
    <row r="167" spans="1:3" s="34" customFormat="1" ht="15.6" customHeight="1" x14ac:dyDescent="0.3">
      <c r="A167" s="289"/>
      <c r="B167" s="289"/>
      <c r="C167" s="289"/>
    </row>
    <row r="168" spans="1:3" s="34" customFormat="1" ht="15.6" customHeight="1" x14ac:dyDescent="0.3">
      <c r="A168" s="289"/>
      <c r="B168" s="289"/>
      <c r="C168" s="289"/>
    </row>
    <row r="169" spans="1:3" s="34" customFormat="1" ht="15.6" customHeight="1" x14ac:dyDescent="0.3">
      <c r="A169" s="289"/>
      <c r="B169" s="289"/>
      <c r="C169" s="289"/>
    </row>
    <row r="170" spans="1:3" s="34" customFormat="1" ht="15.6" customHeight="1" x14ac:dyDescent="0.3">
      <c r="A170" s="289"/>
      <c r="B170" s="289"/>
      <c r="C170" s="289"/>
    </row>
    <row r="171" spans="1:3" s="34" customFormat="1" ht="15.6" customHeight="1" x14ac:dyDescent="0.3">
      <c r="A171" s="289"/>
      <c r="B171" s="289"/>
      <c r="C171" s="289"/>
    </row>
    <row r="172" spans="1:3" s="34" customFormat="1" ht="15.6" customHeight="1" x14ac:dyDescent="0.3">
      <c r="A172" s="289"/>
      <c r="B172" s="289"/>
      <c r="C172" s="289"/>
    </row>
    <row r="173" spans="1:3" s="34" customFormat="1" ht="15.6" customHeight="1" x14ac:dyDescent="0.3">
      <c r="A173" s="289"/>
      <c r="B173" s="289"/>
      <c r="C173" s="289"/>
    </row>
    <row r="174" spans="1:3" s="34" customFormat="1" ht="15.6" customHeight="1" x14ac:dyDescent="0.3">
      <c r="A174" s="289"/>
      <c r="B174" s="289"/>
      <c r="C174" s="289"/>
    </row>
    <row r="175" spans="1:3" s="34" customFormat="1" ht="15.6" customHeight="1" x14ac:dyDescent="0.3">
      <c r="A175" s="289"/>
      <c r="B175" s="289"/>
      <c r="C175" s="289"/>
    </row>
    <row r="176" spans="1:3" s="34" customFormat="1" ht="15.6" customHeight="1" x14ac:dyDescent="0.3">
      <c r="A176" s="289"/>
      <c r="B176" s="289"/>
      <c r="C176" s="289"/>
    </row>
    <row r="177" spans="1:3" s="34" customFormat="1" ht="15.6" customHeight="1" x14ac:dyDescent="0.3">
      <c r="A177" s="289"/>
      <c r="B177" s="289"/>
      <c r="C177" s="289"/>
    </row>
    <row r="178" spans="1:3" s="34" customFormat="1" ht="15.6" customHeight="1" x14ac:dyDescent="0.3">
      <c r="A178" s="289"/>
      <c r="B178" s="289"/>
      <c r="C178" s="289"/>
    </row>
    <row r="179" spans="1:3" s="34" customFormat="1" ht="15.6" customHeight="1" x14ac:dyDescent="0.3">
      <c r="A179" s="289"/>
      <c r="B179" s="289"/>
      <c r="C179" s="289"/>
    </row>
    <row r="180" spans="1:3" s="34" customFormat="1" ht="15.6" customHeight="1" x14ac:dyDescent="0.3">
      <c r="A180" s="289"/>
      <c r="B180" s="289"/>
      <c r="C180" s="289"/>
    </row>
    <row r="181" spans="1:3" s="34" customFormat="1" ht="15.6" customHeight="1" x14ac:dyDescent="0.3">
      <c r="A181" s="289"/>
      <c r="B181" s="289"/>
      <c r="C181" s="289"/>
    </row>
    <row r="182" spans="1:3" s="34" customFormat="1" ht="15.6" customHeight="1" x14ac:dyDescent="0.3">
      <c r="A182" s="289"/>
      <c r="B182" s="289"/>
      <c r="C182" s="289"/>
    </row>
    <row r="183" spans="1:3" s="34" customFormat="1" ht="15.6" customHeight="1" x14ac:dyDescent="0.3">
      <c r="A183" s="289"/>
      <c r="B183" s="289"/>
      <c r="C183" s="289"/>
    </row>
    <row r="184" spans="1:3" s="34" customFormat="1" ht="15.6" customHeight="1" x14ac:dyDescent="0.3">
      <c r="A184" s="289"/>
      <c r="B184" s="289"/>
      <c r="C184" s="289"/>
    </row>
    <row r="185" spans="1:3" s="34" customFormat="1" ht="15.6" customHeight="1" x14ac:dyDescent="0.3">
      <c r="A185" s="289"/>
      <c r="B185" s="289"/>
      <c r="C185" s="289"/>
    </row>
    <row r="186" spans="1:3" s="34" customFormat="1" ht="15.6" customHeight="1" x14ac:dyDescent="0.3">
      <c r="A186" s="289"/>
      <c r="B186" s="289"/>
      <c r="C186" s="289"/>
    </row>
    <row r="187" spans="1:3" s="34" customFormat="1" ht="15.6" customHeight="1" x14ac:dyDescent="0.3">
      <c r="A187" s="289"/>
      <c r="B187" s="289"/>
      <c r="C187" s="289"/>
    </row>
    <row r="188" spans="1:3" s="34" customFormat="1" ht="15.6" customHeight="1" x14ac:dyDescent="0.3">
      <c r="A188" s="289"/>
      <c r="B188" s="289"/>
      <c r="C188" s="289"/>
    </row>
    <row r="189" spans="1:3" s="34" customFormat="1" ht="15.6" customHeight="1" x14ac:dyDescent="0.3">
      <c r="A189" s="289"/>
      <c r="B189" s="289"/>
      <c r="C189" s="289"/>
    </row>
    <row r="190" spans="1:3" s="34" customFormat="1" ht="15.6" customHeight="1" x14ac:dyDescent="0.3">
      <c r="A190" s="289"/>
      <c r="B190" s="289"/>
      <c r="C190" s="289"/>
    </row>
    <row r="191" spans="1:3" s="34" customFormat="1" ht="15.6" customHeight="1" x14ac:dyDescent="0.3">
      <c r="A191" s="289"/>
      <c r="B191" s="289"/>
      <c r="C191" s="289"/>
    </row>
    <row r="192" spans="1:3" s="34" customFormat="1" ht="15.6" customHeight="1" x14ac:dyDescent="0.3">
      <c r="A192" s="289"/>
      <c r="B192" s="289"/>
      <c r="C192" s="289"/>
    </row>
    <row r="193" spans="1:3" s="34" customFormat="1" ht="15.6" customHeight="1" x14ac:dyDescent="0.3">
      <c r="A193" s="289"/>
      <c r="B193" s="289"/>
      <c r="C193" s="289"/>
    </row>
    <row r="194" spans="1:3" s="34" customFormat="1" ht="15.6" customHeight="1" x14ac:dyDescent="0.3">
      <c r="A194" s="289"/>
      <c r="B194" s="289"/>
      <c r="C194" s="289"/>
    </row>
    <row r="195" spans="1:3" s="34" customFormat="1" ht="15.6" customHeight="1" x14ac:dyDescent="0.3">
      <c r="A195" s="289"/>
      <c r="B195" s="289"/>
      <c r="C195" s="289"/>
    </row>
    <row r="196" spans="1:3" s="34" customFormat="1" ht="15.6" customHeight="1" x14ac:dyDescent="0.3">
      <c r="A196" s="289"/>
      <c r="B196" s="289"/>
      <c r="C196" s="289"/>
    </row>
    <row r="197" spans="1:3" s="34" customFormat="1" ht="15.6" customHeight="1" x14ac:dyDescent="0.3">
      <c r="A197" s="289"/>
      <c r="B197" s="289"/>
      <c r="C197" s="289"/>
    </row>
    <row r="198" spans="1:3" s="34" customFormat="1" ht="15.6" customHeight="1" x14ac:dyDescent="0.3">
      <c r="A198" s="289"/>
      <c r="B198" s="289"/>
      <c r="C198" s="289"/>
    </row>
    <row r="199" spans="1:3" s="34" customFormat="1" ht="15.6" customHeight="1" x14ac:dyDescent="0.3">
      <c r="A199" s="289"/>
      <c r="B199" s="289"/>
      <c r="C199" s="289"/>
    </row>
    <row r="200" spans="1:3" s="34" customFormat="1" ht="15.6" customHeight="1" x14ac:dyDescent="0.3">
      <c r="A200" s="289"/>
      <c r="B200" s="289"/>
      <c r="C200" s="289"/>
    </row>
    <row r="201" spans="1:3" s="34" customFormat="1" ht="15.6" customHeight="1" x14ac:dyDescent="0.3">
      <c r="A201" s="289"/>
      <c r="B201" s="289"/>
      <c r="C201" s="289"/>
    </row>
    <row r="202" spans="1:3" s="34" customFormat="1" ht="15.6" customHeight="1" x14ac:dyDescent="0.3">
      <c r="A202" s="289"/>
      <c r="B202" s="289"/>
      <c r="C202" s="289"/>
    </row>
    <row r="203" spans="1:3" s="34" customFormat="1" ht="15.6" customHeight="1" x14ac:dyDescent="0.3">
      <c r="A203" s="289"/>
      <c r="B203" s="289"/>
      <c r="C203" s="289"/>
    </row>
    <row r="204" spans="1:3" s="34" customFormat="1" ht="15.6" customHeight="1" x14ac:dyDescent="0.3">
      <c r="A204" s="289"/>
      <c r="B204" s="289"/>
      <c r="C204" s="289"/>
    </row>
    <row r="205" spans="1:3" s="34" customFormat="1" ht="15.6" customHeight="1" x14ac:dyDescent="0.3">
      <c r="A205" s="289"/>
      <c r="B205" s="289"/>
      <c r="C205" s="289"/>
    </row>
    <row r="206" spans="1:3" s="34" customFormat="1" ht="15.6" customHeight="1" x14ac:dyDescent="0.3">
      <c r="A206" s="289"/>
      <c r="B206" s="289"/>
      <c r="C206" s="289"/>
    </row>
    <row r="207" spans="1:3" s="34" customFormat="1" ht="15.6" customHeight="1" x14ac:dyDescent="0.3">
      <c r="A207" s="289"/>
      <c r="B207" s="289"/>
      <c r="C207" s="289"/>
    </row>
    <row r="208" spans="1:3" s="34" customFormat="1" ht="15.6" customHeight="1" x14ac:dyDescent="0.3">
      <c r="A208" s="289"/>
      <c r="B208" s="289"/>
      <c r="C208" s="289"/>
    </row>
    <row r="209" spans="1:3" s="34" customFormat="1" ht="15.6" customHeight="1" x14ac:dyDescent="0.3">
      <c r="A209" s="289"/>
      <c r="B209" s="289"/>
      <c r="C209" s="289"/>
    </row>
    <row r="210" spans="1:3" s="34" customFormat="1" ht="15.6" customHeight="1" x14ac:dyDescent="0.3">
      <c r="A210" s="289"/>
      <c r="B210" s="289"/>
      <c r="C210" s="289"/>
    </row>
    <row r="211" spans="1:3" s="34" customFormat="1" ht="15.6" customHeight="1" x14ac:dyDescent="0.3">
      <c r="A211" s="289"/>
      <c r="B211" s="289"/>
      <c r="C211" s="289"/>
    </row>
    <row r="212" spans="1:3" s="34" customFormat="1" ht="15.6" customHeight="1" x14ac:dyDescent="0.3">
      <c r="A212" s="289"/>
      <c r="B212" s="289"/>
      <c r="C212" s="289"/>
    </row>
    <row r="213" spans="1:3" s="34" customFormat="1" ht="15.6" customHeight="1" x14ac:dyDescent="0.3">
      <c r="A213" s="289"/>
      <c r="B213" s="289"/>
      <c r="C213" s="289"/>
    </row>
    <row r="214" spans="1:3" s="34" customFormat="1" ht="15.6" customHeight="1" x14ac:dyDescent="0.3">
      <c r="A214" s="289"/>
      <c r="B214" s="289"/>
      <c r="C214" s="289"/>
    </row>
    <row r="215" spans="1:3" s="34" customFormat="1" ht="15.6" customHeight="1" x14ac:dyDescent="0.3">
      <c r="A215" s="289"/>
      <c r="B215" s="289"/>
      <c r="C215" s="289"/>
    </row>
    <row r="216" spans="1:3" s="34" customFormat="1" ht="15.6" customHeight="1" x14ac:dyDescent="0.3">
      <c r="A216" s="289"/>
      <c r="B216" s="289"/>
      <c r="C216" s="289"/>
    </row>
    <row r="217" spans="1:3" s="34" customFormat="1" ht="15.6" customHeight="1" x14ac:dyDescent="0.3">
      <c r="A217" s="289"/>
      <c r="B217" s="289"/>
      <c r="C217" s="289"/>
    </row>
    <row r="218" spans="1:3" s="34" customFormat="1" ht="15.6" customHeight="1" x14ac:dyDescent="0.3">
      <c r="A218" s="289"/>
      <c r="B218" s="289"/>
      <c r="C218" s="289"/>
    </row>
    <row r="219" spans="1:3" s="34" customFormat="1" ht="15.6" customHeight="1" x14ac:dyDescent="0.3">
      <c r="A219" s="289"/>
      <c r="B219" s="289"/>
      <c r="C219" s="289"/>
    </row>
    <row r="220" spans="1:3" s="34" customFormat="1" ht="15.6" customHeight="1" x14ac:dyDescent="0.3">
      <c r="A220" s="289"/>
      <c r="B220" s="289"/>
      <c r="C220" s="289"/>
    </row>
    <row r="221" spans="1:3" s="34" customFormat="1" ht="15.6" customHeight="1" x14ac:dyDescent="0.3">
      <c r="A221" s="289"/>
      <c r="B221" s="289"/>
      <c r="C221" s="289"/>
    </row>
    <row r="222" spans="1:3" s="34" customFormat="1" ht="15.6" customHeight="1" x14ac:dyDescent="0.3">
      <c r="A222" s="289"/>
      <c r="B222" s="289"/>
      <c r="C222" s="289"/>
    </row>
    <row r="223" spans="1:3" s="34" customFormat="1" ht="15.6" customHeight="1" x14ac:dyDescent="0.3">
      <c r="A223" s="289"/>
      <c r="B223" s="289"/>
      <c r="C223" s="289"/>
    </row>
    <row r="224" spans="1:3" s="34" customFormat="1" ht="15.6" customHeight="1" x14ac:dyDescent="0.3">
      <c r="A224" s="289"/>
      <c r="B224" s="289"/>
      <c r="C224" s="289"/>
    </row>
    <row r="225" spans="1:3" s="34" customFormat="1" ht="15.6" customHeight="1" x14ac:dyDescent="0.3">
      <c r="A225" s="289"/>
      <c r="B225" s="289"/>
      <c r="C225" s="289"/>
    </row>
    <row r="226" spans="1:3" s="34" customFormat="1" ht="15.6" customHeight="1" x14ac:dyDescent="0.3">
      <c r="A226" s="289"/>
      <c r="B226" s="289"/>
      <c r="C226" s="289"/>
    </row>
    <row r="227" spans="1:3" s="34" customFormat="1" ht="15.6" customHeight="1" x14ac:dyDescent="0.3">
      <c r="A227" s="289"/>
      <c r="B227" s="289"/>
      <c r="C227" s="289"/>
    </row>
    <row r="228" spans="1:3" s="34" customFormat="1" ht="15.6" customHeight="1" x14ac:dyDescent="0.3">
      <c r="A228" s="289"/>
      <c r="B228" s="289"/>
      <c r="C228" s="289"/>
    </row>
    <row r="229" spans="1:3" s="34" customFormat="1" ht="15.6" customHeight="1" x14ac:dyDescent="0.3">
      <c r="A229" s="289"/>
      <c r="B229" s="289"/>
      <c r="C229" s="289"/>
    </row>
    <row r="230" spans="1:3" s="34" customFormat="1" ht="15.6" customHeight="1" x14ac:dyDescent="0.3">
      <c r="A230" s="289"/>
      <c r="B230" s="289"/>
      <c r="C230" s="289"/>
    </row>
    <row r="231" spans="1:3" s="34" customFormat="1" ht="15.6" customHeight="1" x14ac:dyDescent="0.3">
      <c r="A231" s="289"/>
      <c r="B231" s="289"/>
      <c r="C231" s="289"/>
    </row>
    <row r="232" spans="1:3" s="34" customFormat="1" ht="15.6" customHeight="1" x14ac:dyDescent="0.3">
      <c r="A232" s="289"/>
      <c r="B232" s="289"/>
      <c r="C232" s="289"/>
    </row>
    <row r="233" spans="1:3" s="34" customFormat="1" ht="15.6" customHeight="1" x14ac:dyDescent="0.3">
      <c r="A233" s="289"/>
      <c r="B233" s="289"/>
      <c r="C233" s="289"/>
    </row>
    <row r="234" spans="1:3" s="34" customFormat="1" ht="15.6" customHeight="1" x14ac:dyDescent="0.3">
      <c r="A234" s="289"/>
      <c r="B234" s="289"/>
      <c r="C234" s="289"/>
    </row>
    <row r="235" spans="1:3" s="34" customFormat="1" ht="15.6" customHeight="1" x14ac:dyDescent="0.3">
      <c r="A235" s="289"/>
      <c r="B235" s="289"/>
      <c r="C235" s="289"/>
    </row>
    <row r="236" spans="1:3" s="34" customFormat="1" ht="15.6" customHeight="1" x14ac:dyDescent="0.3">
      <c r="A236" s="289"/>
      <c r="B236" s="289"/>
      <c r="C236" s="289"/>
    </row>
    <row r="237" spans="1:3" s="34" customFormat="1" ht="15.6" customHeight="1" x14ac:dyDescent="0.3">
      <c r="A237" s="289"/>
      <c r="B237" s="289"/>
      <c r="C237" s="289"/>
    </row>
    <row r="238" spans="1:3" s="34" customFormat="1" ht="15.6" customHeight="1" x14ac:dyDescent="0.3">
      <c r="A238" s="289"/>
      <c r="B238" s="289"/>
      <c r="C238" s="289"/>
    </row>
    <row r="239" spans="1:3" s="34" customFormat="1" ht="15.6" customHeight="1" x14ac:dyDescent="0.3">
      <c r="A239" s="289"/>
      <c r="B239" s="289"/>
      <c r="C239" s="289"/>
    </row>
    <row r="240" spans="1:3" s="34" customFormat="1" ht="15.6" customHeight="1" x14ac:dyDescent="0.3">
      <c r="A240" s="289"/>
      <c r="B240" s="289"/>
      <c r="C240" s="289"/>
    </row>
    <row r="241" spans="1:3" s="34" customFormat="1" ht="15.6" customHeight="1" x14ac:dyDescent="0.3">
      <c r="A241" s="289"/>
      <c r="B241" s="289"/>
      <c r="C241" s="289"/>
    </row>
    <row r="242" spans="1:3" s="34" customFormat="1" ht="15.6" customHeight="1" x14ac:dyDescent="0.3">
      <c r="A242" s="289"/>
      <c r="B242" s="289"/>
      <c r="C242" s="289"/>
    </row>
    <row r="243" spans="1:3" s="34" customFormat="1" ht="15.6" customHeight="1" x14ac:dyDescent="0.3">
      <c r="A243" s="289"/>
      <c r="B243" s="289"/>
      <c r="C243" s="289"/>
    </row>
    <row r="244" spans="1:3" s="34" customFormat="1" ht="15.6" customHeight="1" x14ac:dyDescent="0.3">
      <c r="A244" s="289"/>
      <c r="B244" s="289"/>
      <c r="C244" s="289"/>
    </row>
    <row r="245" spans="1:3" s="34" customFormat="1" ht="15.6" customHeight="1" x14ac:dyDescent="0.3">
      <c r="A245" s="289"/>
      <c r="B245" s="289"/>
      <c r="C245" s="289"/>
    </row>
    <row r="246" spans="1:3" s="34" customFormat="1" ht="15.6" customHeight="1" x14ac:dyDescent="0.3">
      <c r="A246" s="289"/>
      <c r="B246" s="289"/>
      <c r="C246" s="289"/>
    </row>
    <row r="247" spans="1:3" s="34" customFormat="1" ht="15.6" customHeight="1" x14ac:dyDescent="0.3">
      <c r="A247" s="289"/>
      <c r="B247" s="289"/>
      <c r="C247" s="289"/>
    </row>
    <row r="248" spans="1:3" s="34" customFormat="1" ht="15.6" customHeight="1" x14ac:dyDescent="0.3">
      <c r="A248" s="289"/>
      <c r="B248" s="289"/>
      <c r="C248" s="289"/>
    </row>
    <row r="249" spans="1:3" s="34" customFormat="1" ht="15.6" customHeight="1" x14ac:dyDescent="0.3">
      <c r="A249" s="289"/>
      <c r="B249" s="289"/>
      <c r="C249" s="289"/>
    </row>
    <row r="250" spans="1:3" s="34" customFormat="1" ht="15.6" customHeight="1" x14ac:dyDescent="0.3">
      <c r="A250" s="289"/>
      <c r="B250" s="289"/>
      <c r="C250" s="289"/>
    </row>
    <row r="251" spans="1:3" s="34" customFormat="1" ht="15.6" customHeight="1" x14ac:dyDescent="0.3">
      <c r="A251" s="289"/>
      <c r="B251" s="289"/>
      <c r="C251" s="289"/>
    </row>
    <row r="252" spans="1:3" s="34" customFormat="1" ht="15.6" customHeight="1" x14ac:dyDescent="0.3">
      <c r="A252" s="289"/>
      <c r="B252" s="289"/>
      <c r="C252" s="289"/>
    </row>
    <row r="253" spans="1:3" s="34" customFormat="1" ht="15.6" customHeight="1" x14ac:dyDescent="0.3">
      <c r="A253" s="289"/>
      <c r="B253" s="289"/>
      <c r="C253" s="289"/>
    </row>
    <row r="254" spans="1:3" s="34" customFormat="1" ht="15.6" customHeight="1" x14ac:dyDescent="0.3">
      <c r="A254" s="289"/>
      <c r="B254" s="289"/>
      <c r="C254" s="289"/>
    </row>
    <row r="255" spans="1:3" s="34" customFormat="1" ht="15.6" customHeight="1" x14ac:dyDescent="0.3">
      <c r="A255" s="289"/>
      <c r="B255" s="289"/>
      <c r="C255" s="289"/>
    </row>
    <row r="256" spans="1:3" s="34" customFormat="1" ht="15.6" customHeight="1" x14ac:dyDescent="0.3">
      <c r="A256" s="289"/>
      <c r="B256" s="289"/>
      <c r="C256" s="289"/>
    </row>
    <row r="257" spans="1:3" s="34" customFormat="1" ht="15.6" customHeight="1" x14ac:dyDescent="0.3">
      <c r="A257" s="289"/>
      <c r="B257" s="289"/>
      <c r="C257" s="289"/>
    </row>
    <row r="258" spans="1:3" s="34" customFormat="1" ht="15.6" customHeight="1" x14ac:dyDescent="0.3">
      <c r="A258" s="289"/>
      <c r="B258" s="289"/>
      <c r="C258" s="289"/>
    </row>
    <row r="259" spans="1:3" s="34" customFormat="1" ht="15.6" customHeight="1" x14ac:dyDescent="0.3">
      <c r="A259" s="289"/>
      <c r="B259" s="289"/>
      <c r="C259" s="289"/>
    </row>
    <row r="260" spans="1:3" s="34" customFormat="1" ht="15.6" customHeight="1" x14ac:dyDescent="0.3">
      <c r="A260" s="289"/>
      <c r="B260" s="289"/>
      <c r="C260" s="289"/>
    </row>
    <row r="261" spans="1:3" s="34" customFormat="1" ht="15.6" customHeight="1" x14ac:dyDescent="0.3">
      <c r="A261" s="289"/>
      <c r="B261" s="289"/>
      <c r="C261" s="289"/>
    </row>
    <row r="262" spans="1:3" s="34" customFormat="1" ht="15.6" customHeight="1" x14ac:dyDescent="0.3">
      <c r="A262" s="289"/>
      <c r="B262" s="289"/>
      <c r="C262" s="289"/>
    </row>
    <row r="263" spans="1:3" s="34" customFormat="1" ht="15.6" customHeight="1" x14ac:dyDescent="0.3">
      <c r="A263" s="289"/>
      <c r="B263" s="289"/>
      <c r="C263" s="289"/>
    </row>
    <row r="264" spans="1:3" s="34" customFormat="1" ht="15.6" customHeight="1" x14ac:dyDescent="0.3">
      <c r="A264" s="289"/>
      <c r="B264" s="289"/>
      <c r="C264" s="289"/>
    </row>
    <row r="265" spans="1:3" s="34" customFormat="1" ht="15.6" customHeight="1" x14ac:dyDescent="0.3">
      <c r="A265" s="289"/>
      <c r="B265" s="289"/>
      <c r="C265" s="289"/>
    </row>
    <row r="266" spans="1:3" s="34" customFormat="1" ht="15.6" customHeight="1" x14ac:dyDescent="0.3">
      <c r="A266" s="289"/>
      <c r="B266" s="289"/>
      <c r="C266" s="289"/>
    </row>
    <row r="267" spans="1:3" s="34" customFormat="1" ht="15.6" customHeight="1" x14ac:dyDescent="0.3">
      <c r="A267" s="289"/>
      <c r="B267" s="289"/>
      <c r="C267" s="289"/>
    </row>
    <row r="268" spans="1:3" s="34" customFormat="1" ht="15.6" customHeight="1" x14ac:dyDescent="0.3">
      <c r="A268" s="289"/>
      <c r="B268" s="289"/>
      <c r="C268" s="289"/>
    </row>
    <row r="269" spans="1:3" s="34" customFormat="1" ht="15.6" customHeight="1" x14ac:dyDescent="0.3">
      <c r="A269" s="289"/>
      <c r="B269" s="289"/>
      <c r="C269" s="289"/>
    </row>
    <row r="270" spans="1:3" s="34" customFormat="1" ht="15.6" customHeight="1" x14ac:dyDescent="0.3">
      <c r="A270" s="289"/>
      <c r="B270" s="289"/>
      <c r="C270" s="289"/>
    </row>
    <row r="271" spans="1:3" s="34" customFormat="1" ht="15.6" customHeight="1" x14ac:dyDescent="0.3">
      <c r="A271" s="289"/>
      <c r="B271" s="289"/>
      <c r="C271" s="289"/>
    </row>
    <row r="272" spans="1:3" s="34" customFormat="1" ht="15.6" customHeight="1" x14ac:dyDescent="0.3">
      <c r="A272" s="289"/>
      <c r="B272" s="289"/>
      <c r="C272" s="289"/>
    </row>
    <row r="273" spans="1:3" s="34" customFormat="1" ht="15.6" customHeight="1" x14ac:dyDescent="0.3">
      <c r="A273" s="289"/>
      <c r="B273" s="289"/>
      <c r="C273" s="289"/>
    </row>
    <row r="274" spans="1:3" s="34" customFormat="1" ht="15.6" customHeight="1" x14ac:dyDescent="0.3">
      <c r="A274" s="289"/>
      <c r="B274" s="289"/>
      <c r="C274" s="289"/>
    </row>
    <row r="275" spans="1:3" s="34" customFormat="1" ht="15.6" customHeight="1" x14ac:dyDescent="0.3">
      <c r="A275" s="289"/>
      <c r="B275" s="289"/>
      <c r="C275" s="289"/>
    </row>
    <row r="276" spans="1:3" s="34" customFormat="1" ht="15.6" customHeight="1" x14ac:dyDescent="0.3">
      <c r="A276" s="289"/>
      <c r="B276" s="289"/>
      <c r="C276" s="289"/>
    </row>
    <row r="277" spans="1:3" s="34" customFormat="1" ht="15.6" customHeight="1" x14ac:dyDescent="0.3">
      <c r="A277" s="289"/>
      <c r="B277" s="289"/>
      <c r="C277" s="289"/>
    </row>
    <row r="278" spans="1:3" s="34" customFormat="1" ht="15.6" customHeight="1" x14ac:dyDescent="0.3">
      <c r="A278" s="289"/>
      <c r="B278" s="289"/>
      <c r="C278" s="289"/>
    </row>
    <row r="279" spans="1:3" s="34" customFormat="1" ht="15.6" customHeight="1" x14ac:dyDescent="0.3">
      <c r="A279" s="289"/>
      <c r="B279" s="289"/>
      <c r="C279" s="289"/>
    </row>
    <row r="280" spans="1:3" s="34" customFormat="1" ht="15.6" customHeight="1" x14ac:dyDescent="0.3">
      <c r="A280" s="289"/>
      <c r="B280" s="289"/>
      <c r="C280" s="289"/>
    </row>
    <row r="281" spans="1:3" s="34" customFormat="1" ht="15.6" customHeight="1" x14ac:dyDescent="0.3">
      <c r="A281" s="289"/>
      <c r="B281" s="289"/>
      <c r="C281" s="289"/>
    </row>
    <row r="282" spans="1:3" s="34" customFormat="1" ht="15.6" customHeight="1" x14ac:dyDescent="0.3">
      <c r="A282" s="289"/>
      <c r="B282" s="289"/>
      <c r="C282" s="289"/>
    </row>
    <row r="283" spans="1:3" s="34" customFormat="1" ht="15.6" customHeight="1" x14ac:dyDescent="0.3">
      <c r="A283" s="289"/>
      <c r="B283" s="289"/>
      <c r="C283" s="289"/>
    </row>
    <row r="284" spans="1:3" s="34" customFormat="1" ht="15.6" customHeight="1" x14ac:dyDescent="0.3">
      <c r="A284" s="289"/>
      <c r="B284" s="289"/>
      <c r="C284" s="289"/>
    </row>
    <row r="285" spans="1:3" s="34" customFormat="1" ht="15.6" customHeight="1" x14ac:dyDescent="0.3">
      <c r="A285" s="289"/>
      <c r="B285" s="289"/>
      <c r="C285" s="289"/>
    </row>
    <row r="286" spans="1:3" s="34" customFormat="1" ht="15.6" customHeight="1" x14ac:dyDescent="0.3">
      <c r="A286" s="289"/>
      <c r="B286" s="289"/>
      <c r="C286" s="289"/>
    </row>
    <row r="287" spans="1:3" s="34" customFormat="1" ht="15.6" customHeight="1" x14ac:dyDescent="0.3">
      <c r="A287" s="289"/>
      <c r="B287" s="289"/>
      <c r="C287" s="289"/>
    </row>
    <row r="288" spans="1:3" s="34" customFormat="1" ht="15.6" customHeight="1" x14ac:dyDescent="0.3">
      <c r="A288" s="289"/>
      <c r="B288" s="289"/>
      <c r="C288" s="289"/>
    </row>
    <row r="289" spans="1:3" s="34" customFormat="1" ht="15.6" customHeight="1" x14ac:dyDescent="0.3">
      <c r="A289" s="289"/>
      <c r="B289" s="289"/>
      <c r="C289" s="289"/>
    </row>
    <row r="290" spans="1:3" s="34" customFormat="1" ht="15.6" customHeight="1" x14ac:dyDescent="0.3">
      <c r="A290" s="289"/>
      <c r="B290" s="289"/>
      <c r="C290" s="289"/>
    </row>
    <row r="291" spans="1:3" s="34" customFormat="1" ht="15.6" customHeight="1" x14ac:dyDescent="0.3">
      <c r="A291" s="289"/>
      <c r="B291" s="289"/>
      <c r="C291" s="289"/>
    </row>
    <row r="292" spans="1:3" s="34" customFormat="1" ht="15.6" customHeight="1" x14ac:dyDescent="0.3">
      <c r="A292" s="289"/>
      <c r="B292" s="289"/>
      <c r="C292" s="289"/>
    </row>
    <row r="293" spans="1:3" s="34" customFormat="1" ht="15.6" customHeight="1" x14ac:dyDescent="0.3">
      <c r="A293" s="289"/>
      <c r="B293" s="289"/>
      <c r="C293" s="289"/>
    </row>
    <row r="294" spans="1:3" s="34" customFormat="1" ht="15.6" customHeight="1" x14ac:dyDescent="0.3">
      <c r="A294" s="289"/>
      <c r="B294" s="289"/>
      <c r="C294" s="289"/>
    </row>
    <row r="295" spans="1:3" s="34" customFormat="1" ht="15.6" customHeight="1" x14ac:dyDescent="0.3">
      <c r="A295" s="289"/>
      <c r="B295" s="289"/>
      <c r="C295" s="289"/>
    </row>
    <row r="296" spans="1:3" s="34" customFormat="1" ht="15.6" customHeight="1" x14ac:dyDescent="0.3">
      <c r="A296" s="289"/>
      <c r="B296" s="289"/>
      <c r="C296" s="289"/>
    </row>
    <row r="297" spans="1:3" s="34" customFormat="1" ht="15.6" customHeight="1" x14ac:dyDescent="0.3">
      <c r="A297" s="289"/>
      <c r="B297" s="289"/>
      <c r="C297" s="289"/>
    </row>
    <row r="298" spans="1:3" s="34" customFormat="1" ht="15.6" customHeight="1" x14ac:dyDescent="0.3">
      <c r="A298" s="289"/>
      <c r="B298" s="289"/>
      <c r="C298" s="289"/>
    </row>
    <row r="299" spans="1:3" s="34" customFormat="1" ht="15.6" customHeight="1" x14ac:dyDescent="0.3">
      <c r="A299" s="289"/>
      <c r="B299" s="289"/>
      <c r="C299" s="289"/>
    </row>
    <row r="300" spans="1:3" s="34" customFormat="1" ht="15.6" customHeight="1" x14ac:dyDescent="0.3">
      <c r="A300" s="289"/>
      <c r="B300" s="289"/>
      <c r="C300" s="289"/>
    </row>
    <row r="301" spans="1:3" s="34" customFormat="1" ht="15.6" customHeight="1" x14ac:dyDescent="0.3">
      <c r="A301" s="289"/>
      <c r="B301" s="289"/>
      <c r="C301" s="289"/>
    </row>
    <row r="302" spans="1:3" s="34" customFormat="1" ht="15.6" customHeight="1" x14ac:dyDescent="0.3">
      <c r="A302" s="289"/>
      <c r="B302" s="289"/>
      <c r="C302" s="289"/>
    </row>
    <row r="303" spans="1:3" s="34" customFormat="1" ht="15.6" customHeight="1" x14ac:dyDescent="0.3">
      <c r="A303" s="289"/>
      <c r="B303" s="289"/>
      <c r="C303" s="289"/>
    </row>
    <row r="304" spans="1:3" s="34" customFormat="1" ht="15.6" customHeight="1" x14ac:dyDescent="0.3">
      <c r="A304" s="289"/>
      <c r="B304" s="289"/>
      <c r="C304" s="289"/>
    </row>
    <row r="305" spans="1:3" s="34" customFormat="1" ht="15.6" customHeight="1" x14ac:dyDescent="0.3">
      <c r="A305" s="289"/>
      <c r="B305" s="289"/>
      <c r="C305" s="289"/>
    </row>
    <row r="306" spans="1:3" s="34" customFormat="1" ht="15.6" customHeight="1" x14ac:dyDescent="0.3">
      <c r="A306" s="289"/>
      <c r="B306" s="289"/>
      <c r="C306" s="289"/>
    </row>
    <row r="307" spans="1:3" s="34" customFormat="1" ht="15.6" customHeight="1" x14ac:dyDescent="0.3">
      <c r="A307" s="289"/>
      <c r="B307" s="289"/>
      <c r="C307" s="289"/>
    </row>
    <row r="308" spans="1:3" s="34" customFormat="1" ht="15.6" customHeight="1" x14ac:dyDescent="0.3">
      <c r="A308" s="289"/>
      <c r="B308" s="289"/>
      <c r="C308" s="289"/>
    </row>
    <row r="309" spans="1:3" s="34" customFormat="1" ht="15.6" customHeight="1" x14ac:dyDescent="0.3">
      <c r="A309" s="289"/>
      <c r="B309" s="289"/>
      <c r="C309" s="289"/>
    </row>
    <row r="310" spans="1:3" s="34" customFormat="1" ht="15.6" customHeight="1" x14ac:dyDescent="0.3">
      <c r="A310" s="289"/>
      <c r="B310" s="289"/>
      <c r="C310" s="289"/>
    </row>
    <row r="311" spans="1:3" s="34" customFormat="1" ht="15.6" customHeight="1" x14ac:dyDescent="0.3">
      <c r="A311" s="289"/>
      <c r="B311" s="289"/>
      <c r="C311" s="289"/>
    </row>
    <row r="312" spans="1:3" s="34" customFormat="1" ht="15.6" customHeight="1" x14ac:dyDescent="0.3">
      <c r="A312" s="289"/>
      <c r="B312" s="289"/>
      <c r="C312" s="289"/>
    </row>
    <row r="313" spans="1:3" s="34" customFormat="1" ht="15.6" customHeight="1" x14ac:dyDescent="0.3">
      <c r="A313" s="289"/>
      <c r="B313" s="289"/>
      <c r="C313" s="289"/>
    </row>
    <row r="314" spans="1:3" s="34" customFormat="1" ht="15.6" customHeight="1" x14ac:dyDescent="0.3">
      <c r="A314" s="289"/>
      <c r="B314" s="289"/>
      <c r="C314" s="289"/>
    </row>
    <row r="315" spans="1:3" s="34" customFormat="1" ht="15.6" customHeight="1" x14ac:dyDescent="0.3">
      <c r="A315" s="289"/>
      <c r="B315" s="289"/>
      <c r="C315" s="289"/>
    </row>
    <row r="316" spans="1:3" s="34" customFormat="1" ht="15.6" customHeight="1" x14ac:dyDescent="0.3">
      <c r="A316" s="289"/>
      <c r="B316" s="289"/>
      <c r="C316" s="289"/>
    </row>
    <row r="317" spans="1:3" s="34" customFormat="1" ht="15.6" customHeight="1" x14ac:dyDescent="0.3">
      <c r="A317" s="289"/>
      <c r="B317" s="289"/>
      <c r="C317" s="289"/>
    </row>
    <row r="318" spans="1:3" s="34" customFormat="1" ht="15.6" customHeight="1" x14ac:dyDescent="0.3">
      <c r="A318" s="289"/>
      <c r="B318" s="289"/>
      <c r="C318" s="289"/>
    </row>
    <row r="319" spans="1:3" s="34" customFormat="1" ht="15.6" customHeight="1" x14ac:dyDescent="0.3">
      <c r="A319" s="289"/>
      <c r="B319" s="289"/>
      <c r="C319" s="289"/>
    </row>
    <row r="320" spans="1:3" s="34" customFormat="1" ht="15.6" customHeight="1" x14ac:dyDescent="0.3">
      <c r="A320" s="289"/>
      <c r="B320" s="289"/>
      <c r="C320" s="289"/>
    </row>
    <row r="321" spans="1:3" s="34" customFormat="1" ht="15.6" customHeight="1" x14ac:dyDescent="0.3">
      <c r="A321" s="289"/>
      <c r="B321" s="289"/>
      <c r="C321" s="289"/>
    </row>
    <row r="322" spans="1:3" s="34" customFormat="1" ht="15.6" customHeight="1" x14ac:dyDescent="0.3">
      <c r="A322" s="289"/>
      <c r="B322" s="289"/>
      <c r="C322" s="289"/>
    </row>
    <row r="323" spans="1:3" s="34" customFormat="1" ht="15.6" customHeight="1" x14ac:dyDescent="0.3">
      <c r="A323" s="289"/>
      <c r="B323" s="289"/>
      <c r="C323" s="289"/>
    </row>
    <row r="324" spans="1:3" s="34" customFormat="1" ht="15.6" customHeight="1" x14ac:dyDescent="0.3">
      <c r="A324" s="289"/>
      <c r="B324" s="289"/>
      <c r="C324" s="289"/>
    </row>
    <row r="325" spans="1:3" s="34" customFormat="1" ht="15.6" customHeight="1" x14ac:dyDescent="0.3">
      <c r="A325" s="289"/>
      <c r="B325" s="289"/>
      <c r="C325" s="289"/>
    </row>
    <row r="326" spans="1:3" s="34" customFormat="1" ht="15.6" customHeight="1" x14ac:dyDescent="0.3">
      <c r="A326" s="289"/>
      <c r="B326" s="289"/>
      <c r="C326" s="289"/>
    </row>
    <row r="327" spans="1:3" s="34" customFormat="1" ht="15.6" customHeight="1" x14ac:dyDescent="0.3">
      <c r="A327" s="289"/>
      <c r="B327" s="289"/>
      <c r="C327" s="289"/>
    </row>
    <row r="328" spans="1:3" s="34" customFormat="1" ht="15.6" customHeight="1" x14ac:dyDescent="0.3">
      <c r="A328" s="289"/>
      <c r="B328" s="289"/>
      <c r="C328" s="289"/>
    </row>
    <row r="329" spans="1:3" s="34" customFormat="1" ht="15.6" customHeight="1" x14ac:dyDescent="0.3">
      <c r="A329" s="289"/>
      <c r="B329" s="289"/>
      <c r="C329" s="289"/>
    </row>
    <row r="330" spans="1:3" s="34" customFormat="1" ht="15.6" customHeight="1" x14ac:dyDescent="0.3">
      <c r="A330" s="289"/>
      <c r="B330" s="289"/>
      <c r="C330" s="289"/>
    </row>
    <row r="331" spans="1:3" s="34" customFormat="1" ht="15.6" customHeight="1" x14ac:dyDescent="0.3">
      <c r="A331" s="289"/>
      <c r="B331" s="289"/>
      <c r="C331" s="289"/>
    </row>
    <row r="332" spans="1:3" s="34" customFormat="1" ht="15.6" customHeight="1" x14ac:dyDescent="0.3">
      <c r="A332" s="289"/>
      <c r="B332" s="289"/>
      <c r="C332" s="289"/>
    </row>
    <row r="333" spans="1:3" s="34" customFormat="1" ht="15.6" customHeight="1" x14ac:dyDescent="0.3">
      <c r="A333" s="289"/>
      <c r="B333" s="289"/>
      <c r="C333" s="289"/>
    </row>
    <row r="334" spans="1:3" s="34" customFormat="1" ht="15.6" customHeight="1" x14ac:dyDescent="0.3">
      <c r="A334" s="289"/>
      <c r="B334" s="289"/>
      <c r="C334" s="289"/>
    </row>
    <row r="335" spans="1:3" s="34" customFormat="1" ht="15.6" customHeight="1" x14ac:dyDescent="0.3">
      <c r="A335" s="289"/>
      <c r="B335" s="289"/>
      <c r="C335" s="289"/>
    </row>
    <row r="336" spans="1:3" s="34" customFormat="1" ht="15.6" customHeight="1" x14ac:dyDescent="0.3">
      <c r="A336" s="289"/>
      <c r="B336" s="289"/>
      <c r="C336" s="289"/>
    </row>
    <row r="337" spans="1:3" s="34" customFormat="1" ht="15.6" customHeight="1" x14ac:dyDescent="0.3">
      <c r="A337" s="289"/>
      <c r="B337" s="289"/>
      <c r="C337" s="289"/>
    </row>
    <row r="338" spans="1:3" s="34" customFormat="1" ht="15.6" customHeight="1" x14ac:dyDescent="0.3">
      <c r="A338" s="289"/>
      <c r="B338" s="289"/>
      <c r="C338" s="289"/>
    </row>
    <row r="339" spans="1:3" s="34" customFormat="1" ht="15.6" customHeight="1" x14ac:dyDescent="0.3">
      <c r="A339" s="289"/>
      <c r="B339" s="289"/>
      <c r="C339" s="289"/>
    </row>
    <row r="340" spans="1:3" s="34" customFormat="1" ht="15.6" customHeight="1" x14ac:dyDescent="0.3">
      <c r="A340" s="289"/>
      <c r="B340" s="289"/>
      <c r="C340" s="289"/>
    </row>
    <row r="341" spans="1:3" s="34" customFormat="1" ht="15.6" customHeight="1" x14ac:dyDescent="0.3">
      <c r="A341" s="289"/>
      <c r="B341" s="289"/>
      <c r="C341" s="289"/>
    </row>
    <row r="342" spans="1:3" s="34" customFormat="1" ht="15.6" customHeight="1" x14ac:dyDescent="0.3">
      <c r="A342" s="289"/>
      <c r="B342" s="289"/>
      <c r="C342" s="289"/>
    </row>
    <row r="343" spans="1:3" s="34" customFormat="1" ht="15.6" customHeight="1" x14ac:dyDescent="0.3">
      <c r="A343" s="289"/>
      <c r="B343" s="289"/>
      <c r="C343" s="289"/>
    </row>
    <row r="344" spans="1:3" s="34" customFormat="1" ht="15.6" customHeight="1" x14ac:dyDescent="0.3">
      <c r="A344" s="289"/>
      <c r="B344" s="289"/>
      <c r="C344" s="289"/>
    </row>
    <row r="345" spans="1:3" s="34" customFormat="1" ht="15.6" customHeight="1" x14ac:dyDescent="0.3">
      <c r="A345" s="289"/>
      <c r="B345" s="289"/>
      <c r="C345" s="289"/>
    </row>
    <row r="346" spans="1:3" s="34" customFormat="1" ht="15.6" customHeight="1" x14ac:dyDescent="0.3">
      <c r="A346" s="289"/>
      <c r="B346" s="289"/>
      <c r="C346" s="289"/>
    </row>
    <row r="347" spans="1:3" s="34" customFormat="1" ht="15.6" customHeight="1" x14ac:dyDescent="0.3">
      <c r="A347" s="289"/>
      <c r="B347" s="289"/>
      <c r="C347" s="289"/>
    </row>
    <row r="348" spans="1:3" s="34" customFormat="1" ht="15.6" customHeight="1" x14ac:dyDescent="0.3">
      <c r="A348" s="289"/>
      <c r="B348" s="289"/>
      <c r="C348" s="289"/>
    </row>
    <row r="349" spans="1:3" s="34" customFormat="1" ht="15.6" customHeight="1" x14ac:dyDescent="0.3">
      <c r="A349" s="289"/>
      <c r="B349" s="289"/>
      <c r="C349" s="289"/>
    </row>
    <row r="350" spans="1:3" s="34" customFormat="1" ht="15.6" customHeight="1" x14ac:dyDescent="0.3">
      <c r="A350" s="289"/>
      <c r="B350" s="289"/>
      <c r="C350" s="289"/>
    </row>
    <row r="351" spans="1:3" s="34" customFormat="1" ht="15.6" customHeight="1" x14ac:dyDescent="0.3">
      <c r="A351" s="289"/>
      <c r="B351" s="289"/>
      <c r="C351" s="289"/>
    </row>
    <row r="352" spans="1:3" s="34" customFormat="1" ht="15.6" customHeight="1" x14ac:dyDescent="0.3">
      <c r="A352" s="289"/>
      <c r="B352" s="289"/>
      <c r="C352" s="289"/>
    </row>
    <row r="353" spans="1:3" s="34" customFormat="1" ht="15.6" customHeight="1" x14ac:dyDescent="0.3">
      <c r="A353" s="289"/>
      <c r="B353" s="289"/>
      <c r="C353" s="289"/>
    </row>
    <row r="354" spans="1:3" s="34" customFormat="1" ht="15.6" customHeight="1" x14ac:dyDescent="0.3">
      <c r="A354" s="289"/>
      <c r="B354" s="289"/>
      <c r="C354" s="289"/>
    </row>
    <row r="355" spans="1:3" s="34" customFormat="1" ht="15.6" customHeight="1" x14ac:dyDescent="0.3">
      <c r="A355" s="289"/>
      <c r="B355" s="289"/>
      <c r="C355" s="289"/>
    </row>
    <row r="356" spans="1:3" s="34" customFormat="1" ht="15.6" customHeight="1" x14ac:dyDescent="0.3">
      <c r="A356" s="289"/>
      <c r="B356" s="289"/>
      <c r="C356" s="289"/>
    </row>
    <row r="357" spans="1:3" s="34" customFormat="1" ht="15.6" customHeight="1" x14ac:dyDescent="0.3">
      <c r="A357" s="289"/>
      <c r="B357" s="289"/>
      <c r="C357" s="289"/>
    </row>
    <row r="358" spans="1:3" s="34" customFormat="1" ht="15.6" customHeight="1" x14ac:dyDescent="0.3">
      <c r="A358" s="289"/>
      <c r="B358" s="289"/>
      <c r="C358" s="289"/>
    </row>
    <row r="359" spans="1:3" s="34" customFormat="1" ht="15.6" customHeight="1" x14ac:dyDescent="0.3">
      <c r="A359" s="289"/>
      <c r="B359" s="289"/>
      <c r="C359" s="289"/>
    </row>
    <row r="360" spans="1:3" s="34" customFormat="1" ht="15.6" customHeight="1" x14ac:dyDescent="0.3">
      <c r="A360" s="289"/>
      <c r="B360" s="289"/>
      <c r="C360" s="289"/>
    </row>
    <row r="361" spans="1:3" s="34" customFormat="1" ht="15.6" customHeight="1" x14ac:dyDescent="0.3">
      <c r="A361" s="289"/>
      <c r="B361" s="289"/>
      <c r="C361" s="289"/>
    </row>
    <row r="362" spans="1:3" s="34" customFormat="1" ht="15.6" customHeight="1" x14ac:dyDescent="0.3">
      <c r="A362" s="289"/>
      <c r="B362" s="289"/>
      <c r="C362" s="289"/>
    </row>
    <row r="363" spans="1:3" s="34" customFormat="1" ht="15.6" customHeight="1" x14ac:dyDescent="0.3">
      <c r="A363" s="289"/>
      <c r="B363" s="289"/>
      <c r="C363" s="289"/>
    </row>
    <row r="364" spans="1:3" s="34" customFormat="1" ht="15.6" customHeight="1" x14ac:dyDescent="0.3">
      <c r="A364" s="289"/>
      <c r="B364" s="289"/>
      <c r="C364" s="289"/>
    </row>
    <row r="365" spans="1:3" s="34" customFormat="1" ht="15.6" customHeight="1" x14ac:dyDescent="0.3">
      <c r="A365" s="289"/>
      <c r="B365" s="289"/>
      <c r="C365" s="289"/>
    </row>
    <row r="366" spans="1:3" s="34" customFormat="1" ht="15.6" customHeight="1" x14ac:dyDescent="0.3">
      <c r="A366" s="289"/>
      <c r="B366" s="289"/>
      <c r="C366" s="289"/>
    </row>
    <row r="367" spans="1:3" s="34" customFormat="1" ht="15.6" customHeight="1" x14ac:dyDescent="0.3">
      <c r="A367" s="289"/>
      <c r="B367" s="289"/>
      <c r="C367" s="289"/>
    </row>
    <row r="368" spans="1:3" s="34" customFormat="1" ht="15.6" customHeight="1" x14ac:dyDescent="0.3">
      <c r="A368" s="289"/>
      <c r="B368" s="289"/>
      <c r="C368" s="289"/>
    </row>
    <row r="369" spans="1:3" s="34" customFormat="1" ht="15.6" customHeight="1" x14ac:dyDescent="0.3">
      <c r="A369" s="289"/>
      <c r="B369" s="289"/>
      <c r="C369" s="289"/>
    </row>
    <row r="370" spans="1:3" s="34" customFormat="1" ht="15.6" customHeight="1" x14ac:dyDescent="0.3">
      <c r="A370" s="289"/>
      <c r="B370" s="289"/>
      <c r="C370" s="289"/>
    </row>
    <row r="371" spans="1:3" s="34" customFormat="1" ht="15.6" customHeight="1" x14ac:dyDescent="0.3">
      <c r="A371" s="289"/>
      <c r="B371" s="289"/>
      <c r="C371" s="289"/>
    </row>
    <row r="372" spans="1:3" s="34" customFormat="1" ht="15.6" customHeight="1" x14ac:dyDescent="0.3">
      <c r="A372" s="289"/>
      <c r="B372" s="289"/>
      <c r="C372" s="289"/>
    </row>
    <row r="373" spans="1:3" s="34" customFormat="1" ht="15.6" customHeight="1" x14ac:dyDescent="0.3">
      <c r="A373" s="289"/>
      <c r="B373" s="289"/>
      <c r="C373" s="289"/>
    </row>
    <row r="374" spans="1:3" s="34" customFormat="1" ht="15.6" customHeight="1" x14ac:dyDescent="0.3">
      <c r="A374" s="289"/>
      <c r="B374" s="289"/>
      <c r="C374" s="289"/>
    </row>
    <row r="375" spans="1:3" s="34" customFormat="1" ht="15.6" customHeight="1" x14ac:dyDescent="0.3">
      <c r="A375" s="289"/>
      <c r="B375" s="289"/>
      <c r="C375" s="289"/>
    </row>
    <row r="376" spans="1:3" s="34" customFormat="1" ht="15.6" customHeight="1" x14ac:dyDescent="0.3">
      <c r="A376" s="289"/>
      <c r="B376" s="289"/>
      <c r="C376" s="289"/>
    </row>
    <row r="377" spans="1:3" s="34" customFormat="1" ht="15.6" customHeight="1" x14ac:dyDescent="0.3">
      <c r="A377" s="289"/>
      <c r="B377" s="289"/>
      <c r="C377" s="289"/>
    </row>
    <row r="378" spans="1:3" s="34" customFormat="1" ht="15.6" customHeight="1" x14ac:dyDescent="0.3">
      <c r="A378" s="289"/>
      <c r="B378" s="289"/>
      <c r="C378" s="289"/>
    </row>
    <row r="379" spans="1:3" s="34" customFormat="1" ht="15.6" customHeight="1" x14ac:dyDescent="0.3">
      <c r="A379" s="289"/>
      <c r="B379" s="289"/>
      <c r="C379" s="289"/>
    </row>
    <row r="380" spans="1:3" s="34" customFormat="1" ht="15.6" customHeight="1" x14ac:dyDescent="0.3">
      <c r="A380" s="289"/>
      <c r="B380" s="289"/>
      <c r="C380" s="289"/>
    </row>
    <row r="381" spans="1:3" s="34" customFormat="1" ht="15.6" customHeight="1" x14ac:dyDescent="0.3">
      <c r="A381" s="289"/>
      <c r="B381" s="289"/>
      <c r="C381" s="289"/>
    </row>
    <row r="382" spans="1:3" s="34" customFormat="1" ht="15.6" customHeight="1" x14ac:dyDescent="0.3">
      <c r="A382" s="289"/>
      <c r="B382" s="289"/>
      <c r="C382" s="289"/>
    </row>
    <row r="383" spans="1:3" s="34" customFormat="1" ht="15.6" customHeight="1" x14ac:dyDescent="0.3">
      <c r="A383" s="289"/>
      <c r="B383" s="289"/>
      <c r="C383" s="289"/>
    </row>
    <row r="384" spans="1:3" s="34" customFormat="1" ht="15.6" customHeight="1" x14ac:dyDescent="0.3">
      <c r="A384" s="289"/>
      <c r="B384" s="289"/>
      <c r="C384" s="289"/>
    </row>
    <row r="385" spans="1:3" s="34" customFormat="1" ht="15.6" customHeight="1" x14ac:dyDescent="0.3">
      <c r="A385" s="289"/>
      <c r="B385" s="289"/>
      <c r="C385" s="289"/>
    </row>
    <row r="386" spans="1:3" s="34" customFormat="1" ht="15.6" customHeight="1" x14ac:dyDescent="0.3">
      <c r="A386" s="289"/>
      <c r="B386" s="289"/>
      <c r="C386" s="289"/>
    </row>
    <row r="387" spans="1:3" s="34" customFormat="1" ht="15.6" customHeight="1" x14ac:dyDescent="0.3">
      <c r="A387" s="289"/>
      <c r="B387" s="289"/>
      <c r="C387" s="289"/>
    </row>
    <row r="388" spans="1:3" s="34" customFormat="1" ht="15.6" customHeight="1" x14ac:dyDescent="0.3">
      <c r="A388" s="289"/>
      <c r="B388" s="289"/>
      <c r="C388" s="289"/>
    </row>
    <row r="389" spans="1:3" s="34" customFormat="1" ht="15.6" customHeight="1" x14ac:dyDescent="0.3">
      <c r="A389" s="289"/>
      <c r="B389" s="289"/>
      <c r="C389" s="289"/>
    </row>
    <row r="390" spans="1:3" s="34" customFormat="1" ht="15.6" customHeight="1" x14ac:dyDescent="0.3">
      <c r="A390" s="289"/>
      <c r="B390" s="289"/>
      <c r="C390" s="289"/>
    </row>
    <row r="391" spans="1:3" s="34" customFormat="1" ht="15.6" customHeight="1" x14ac:dyDescent="0.3">
      <c r="A391" s="289"/>
      <c r="B391" s="289"/>
      <c r="C391" s="289"/>
    </row>
    <row r="392" spans="1:3" s="34" customFormat="1" ht="15.6" customHeight="1" x14ac:dyDescent="0.3">
      <c r="A392" s="289"/>
      <c r="B392" s="289"/>
      <c r="C392" s="289"/>
    </row>
    <row r="393" spans="1:3" s="34" customFormat="1" ht="15.6" customHeight="1" x14ac:dyDescent="0.3">
      <c r="A393" s="289"/>
      <c r="B393" s="289"/>
      <c r="C393" s="289"/>
    </row>
    <row r="394" spans="1:3" s="34" customFormat="1" ht="15.6" customHeight="1" x14ac:dyDescent="0.3">
      <c r="A394" s="289"/>
      <c r="B394" s="289"/>
      <c r="C394" s="289"/>
    </row>
    <row r="395" spans="1:3" s="34" customFormat="1" ht="15.6" customHeight="1" x14ac:dyDescent="0.3">
      <c r="A395" s="289"/>
      <c r="B395" s="289"/>
      <c r="C395" s="289"/>
    </row>
    <row r="396" spans="1:3" s="34" customFormat="1" ht="15.6" customHeight="1" x14ac:dyDescent="0.3">
      <c r="A396" s="289"/>
      <c r="B396" s="289"/>
      <c r="C396" s="289"/>
    </row>
    <row r="397" spans="1:3" s="34" customFormat="1" ht="15.6" customHeight="1" x14ac:dyDescent="0.3">
      <c r="A397" s="289"/>
      <c r="B397" s="289"/>
      <c r="C397" s="289"/>
    </row>
    <row r="398" spans="1:3" s="34" customFormat="1" ht="15.6" customHeight="1" x14ac:dyDescent="0.3">
      <c r="A398" s="289"/>
      <c r="B398" s="289"/>
      <c r="C398" s="289"/>
    </row>
    <row r="399" spans="1:3" s="34" customFormat="1" ht="15.6" customHeight="1" x14ac:dyDescent="0.3">
      <c r="A399" s="289"/>
      <c r="B399" s="289"/>
      <c r="C399" s="289"/>
    </row>
    <row r="400" spans="1:3" s="34" customFormat="1" ht="15.6" customHeight="1" x14ac:dyDescent="0.3">
      <c r="A400" s="289"/>
      <c r="B400" s="289"/>
      <c r="C400" s="289"/>
    </row>
    <row r="401" spans="1:3" s="34" customFormat="1" ht="15.6" customHeight="1" x14ac:dyDescent="0.3">
      <c r="A401" s="289"/>
      <c r="B401" s="289"/>
      <c r="C401" s="289"/>
    </row>
    <row r="402" spans="1:3" s="34" customFormat="1" ht="15.6" customHeight="1" x14ac:dyDescent="0.3">
      <c r="A402" s="289"/>
      <c r="B402" s="289"/>
      <c r="C402" s="289"/>
    </row>
    <row r="403" spans="1:3" s="34" customFormat="1" ht="15.6" customHeight="1" x14ac:dyDescent="0.3">
      <c r="A403" s="289"/>
      <c r="B403" s="289"/>
      <c r="C403" s="289"/>
    </row>
    <row r="404" spans="1:3" s="34" customFormat="1" ht="15.6" customHeight="1" x14ac:dyDescent="0.3">
      <c r="A404" s="289"/>
      <c r="B404" s="289"/>
      <c r="C404" s="289"/>
    </row>
    <row r="405" spans="1:3" s="34" customFormat="1" ht="15.6" customHeight="1" x14ac:dyDescent="0.3">
      <c r="A405" s="289"/>
      <c r="B405" s="289"/>
      <c r="C405" s="289"/>
    </row>
    <row r="406" spans="1:3" s="34" customFormat="1" ht="15.6" customHeight="1" x14ac:dyDescent="0.3">
      <c r="A406" s="289"/>
      <c r="B406" s="289"/>
      <c r="C406" s="289"/>
    </row>
    <row r="407" spans="1:3" s="34" customFormat="1" ht="15.6" customHeight="1" x14ac:dyDescent="0.3">
      <c r="A407" s="289"/>
      <c r="B407" s="289"/>
      <c r="C407" s="289"/>
    </row>
    <row r="408" spans="1:3" s="34" customFormat="1" ht="15.6" customHeight="1" x14ac:dyDescent="0.3">
      <c r="A408" s="289"/>
      <c r="B408" s="289"/>
      <c r="C408" s="289"/>
    </row>
    <row r="409" spans="1:3" s="34" customFormat="1" ht="15.6" customHeight="1" x14ac:dyDescent="0.3">
      <c r="A409" s="289"/>
      <c r="B409" s="289"/>
      <c r="C409" s="289"/>
    </row>
    <row r="410" spans="1:3" s="34" customFormat="1" ht="15.6" customHeight="1" x14ac:dyDescent="0.3">
      <c r="A410" s="289"/>
      <c r="B410" s="289"/>
      <c r="C410" s="289"/>
    </row>
    <row r="411" spans="1:3" s="34" customFormat="1" ht="15.6" customHeight="1" x14ac:dyDescent="0.3">
      <c r="A411" s="289"/>
      <c r="B411" s="289"/>
      <c r="C411" s="289"/>
    </row>
    <row r="412" spans="1:3" s="34" customFormat="1" ht="15.6" customHeight="1" x14ac:dyDescent="0.3">
      <c r="A412" s="289"/>
      <c r="B412" s="289"/>
      <c r="C412" s="289"/>
    </row>
    <row r="413" spans="1:3" s="34" customFormat="1" ht="15.6" customHeight="1" x14ac:dyDescent="0.3">
      <c r="A413" s="289"/>
      <c r="B413" s="289"/>
      <c r="C413" s="289"/>
    </row>
    <row r="414" spans="1:3" s="34" customFormat="1" ht="15.6" customHeight="1" x14ac:dyDescent="0.3">
      <c r="A414" s="289"/>
      <c r="B414" s="289"/>
      <c r="C414" s="289"/>
    </row>
    <row r="415" spans="1:3" s="34" customFormat="1" ht="15.6" customHeight="1" x14ac:dyDescent="0.3">
      <c r="A415" s="289"/>
      <c r="B415" s="289"/>
      <c r="C415" s="289"/>
    </row>
    <row r="416" spans="1:3" s="34" customFormat="1" ht="15.6" customHeight="1" x14ac:dyDescent="0.3">
      <c r="A416" s="289"/>
      <c r="B416" s="289"/>
      <c r="C416" s="289"/>
    </row>
    <row r="417" spans="1:3" s="34" customFormat="1" ht="15.6" customHeight="1" x14ac:dyDescent="0.3">
      <c r="A417" s="289"/>
      <c r="B417" s="289"/>
      <c r="C417" s="289"/>
    </row>
    <row r="418" spans="1:3" s="34" customFormat="1" ht="15.6" customHeight="1" x14ac:dyDescent="0.3">
      <c r="A418" s="289"/>
      <c r="B418" s="289"/>
      <c r="C418" s="289"/>
    </row>
    <row r="419" spans="1:3" s="34" customFormat="1" ht="15.6" customHeight="1" x14ac:dyDescent="0.3">
      <c r="A419" s="289"/>
      <c r="B419" s="289"/>
      <c r="C419" s="289"/>
    </row>
    <row r="420" spans="1:3" s="34" customFormat="1" ht="15.6" customHeight="1" x14ac:dyDescent="0.3">
      <c r="A420" s="289"/>
      <c r="B420" s="289"/>
      <c r="C420" s="289"/>
    </row>
    <row r="421" spans="1:3" s="34" customFormat="1" ht="15.6" customHeight="1" x14ac:dyDescent="0.3">
      <c r="A421" s="289"/>
      <c r="B421" s="289"/>
      <c r="C421" s="289"/>
    </row>
    <row r="422" spans="1:3" s="34" customFormat="1" ht="15.6" customHeight="1" x14ac:dyDescent="0.3">
      <c r="A422" s="289"/>
      <c r="B422" s="289"/>
      <c r="C422" s="289"/>
    </row>
    <row r="423" spans="1:3" s="34" customFormat="1" ht="15.6" customHeight="1" x14ac:dyDescent="0.3">
      <c r="A423" s="289"/>
      <c r="B423" s="289"/>
      <c r="C423" s="289"/>
    </row>
    <row r="424" spans="1:3" s="34" customFormat="1" ht="15.6" customHeight="1" x14ac:dyDescent="0.3">
      <c r="A424" s="289"/>
      <c r="B424" s="289"/>
      <c r="C424" s="289"/>
    </row>
    <row r="425" spans="1:3" s="34" customFormat="1" ht="15.6" customHeight="1" x14ac:dyDescent="0.3">
      <c r="A425" s="289"/>
      <c r="B425" s="289"/>
      <c r="C425" s="289"/>
    </row>
    <row r="426" spans="1:3" s="34" customFormat="1" ht="15.6" customHeight="1" x14ac:dyDescent="0.3">
      <c r="A426" s="289"/>
      <c r="B426" s="289"/>
      <c r="C426" s="289"/>
    </row>
    <row r="427" spans="1:3" s="34" customFormat="1" ht="15.6" customHeight="1" x14ac:dyDescent="0.3">
      <c r="A427" s="289"/>
      <c r="B427" s="289"/>
      <c r="C427" s="289"/>
    </row>
    <row r="428" spans="1:3" s="34" customFormat="1" ht="15.6" customHeight="1" x14ac:dyDescent="0.3">
      <c r="A428" s="289"/>
      <c r="B428" s="289"/>
      <c r="C428" s="289"/>
    </row>
    <row r="429" spans="1:3" s="34" customFormat="1" ht="15.6" customHeight="1" x14ac:dyDescent="0.3">
      <c r="A429" s="289"/>
      <c r="B429" s="289"/>
      <c r="C429" s="289"/>
    </row>
    <row r="430" spans="1:3" s="34" customFormat="1" ht="15.6" customHeight="1" x14ac:dyDescent="0.3">
      <c r="A430" s="289"/>
      <c r="B430" s="289"/>
      <c r="C430" s="289"/>
    </row>
    <row r="431" spans="1:3" s="34" customFormat="1" ht="15.6" customHeight="1" x14ac:dyDescent="0.3">
      <c r="A431" s="289"/>
      <c r="B431" s="289"/>
      <c r="C431" s="289"/>
    </row>
    <row r="432" spans="1:3" s="34" customFormat="1" ht="15.6" customHeight="1" x14ac:dyDescent="0.3">
      <c r="A432" s="289"/>
      <c r="B432" s="289"/>
      <c r="C432" s="289"/>
    </row>
    <row r="433" spans="1:3" s="34" customFormat="1" ht="15.6" customHeight="1" x14ac:dyDescent="0.3">
      <c r="A433" s="289"/>
      <c r="B433" s="289"/>
      <c r="C433" s="289"/>
    </row>
    <row r="434" spans="1:3" s="34" customFormat="1" ht="15.6" customHeight="1" x14ac:dyDescent="0.3">
      <c r="A434" s="289"/>
      <c r="B434" s="289"/>
      <c r="C434" s="289"/>
    </row>
    <row r="435" spans="1:3" s="34" customFormat="1" ht="15.6" customHeight="1" x14ac:dyDescent="0.3">
      <c r="A435" s="289"/>
      <c r="B435" s="289"/>
      <c r="C435" s="289"/>
    </row>
    <row r="436" spans="1:3" s="34" customFormat="1" ht="15.6" customHeight="1" x14ac:dyDescent="0.3">
      <c r="A436" s="289"/>
      <c r="B436" s="289"/>
      <c r="C436" s="289"/>
    </row>
    <row r="437" spans="1:3" s="34" customFormat="1" ht="15.6" customHeight="1" x14ac:dyDescent="0.3">
      <c r="A437" s="289"/>
      <c r="B437" s="289"/>
      <c r="C437" s="289"/>
    </row>
    <row r="438" spans="1:3" s="34" customFormat="1" ht="15.6" customHeight="1" x14ac:dyDescent="0.3">
      <c r="A438" s="289"/>
      <c r="B438" s="289"/>
      <c r="C438" s="289"/>
    </row>
    <row r="439" spans="1:3" s="34" customFormat="1" ht="15.6" customHeight="1" x14ac:dyDescent="0.3">
      <c r="A439" s="289"/>
      <c r="B439" s="289"/>
      <c r="C439" s="289"/>
    </row>
    <row r="440" spans="1:3" s="34" customFormat="1" ht="15.6" customHeight="1" x14ac:dyDescent="0.3">
      <c r="A440" s="289"/>
      <c r="B440" s="289"/>
      <c r="C440" s="289"/>
    </row>
    <row r="441" spans="1:3" s="34" customFormat="1" ht="15.6" customHeight="1" x14ac:dyDescent="0.3">
      <c r="A441" s="289"/>
      <c r="B441" s="289"/>
      <c r="C441" s="289"/>
    </row>
    <row r="442" spans="1:3" s="34" customFormat="1" ht="15.6" customHeight="1" x14ac:dyDescent="0.3">
      <c r="A442" s="289"/>
      <c r="B442" s="289"/>
      <c r="C442" s="289"/>
    </row>
    <row r="443" spans="1:3" s="34" customFormat="1" ht="15.6" customHeight="1" x14ac:dyDescent="0.3">
      <c r="A443" s="289"/>
      <c r="B443" s="289"/>
      <c r="C443" s="289"/>
    </row>
    <row r="444" spans="1:3" s="34" customFormat="1" ht="15.6" customHeight="1" x14ac:dyDescent="0.3">
      <c r="A444" s="289"/>
      <c r="B444" s="289"/>
      <c r="C444" s="289"/>
    </row>
    <row r="445" spans="1:3" s="34" customFormat="1" ht="15.6" customHeight="1" x14ac:dyDescent="0.3">
      <c r="A445" s="289"/>
      <c r="B445" s="289"/>
      <c r="C445" s="289"/>
    </row>
    <row r="446" spans="1:3" s="34" customFormat="1" ht="15.6" customHeight="1" x14ac:dyDescent="0.3">
      <c r="A446" s="289"/>
      <c r="B446" s="289"/>
      <c r="C446" s="289"/>
    </row>
    <row r="447" spans="1:3" s="34" customFormat="1" ht="15.6" customHeight="1" x14ac:dyDescent="0.3">
      <c r="A447" s="289"/>
      <c r="B447" s="289"/>
      <c r="C447" s="289"/>
    </row>
    <row r="448" spans="1:3" s="34" customFormat="1" ht="15.6" customHeight="1" x14ac:dyDescent="0.3">
      <c r="A448" s="289"/>
      <c r="B448" s="289"/>
      <c r="C448" s="289"/>
    </row>
    <row r="449" spans="1:3" s="34" customFormat="1" ht="15.6" customHeight="1" x14ac:dyDescent="0.3">
      <c r="A449" s="289"/>
      <c r="B449" s="289"/>
      <c r="C449" s="289"/>
    </row>
    <row r="450" spans="1:3" s="34" customFormat="1" ht="15.6" customHeight="1" x14ac:dyDescent="0.3">
      <c r="A450" s="289"/>
      <c r="B450" s="289"/>
      <c r="C450" s="289"/>
    </row>
    <row r="451" spans="1:3" s="34" customFormat="1" ht="15.6" customHeight="1" x14ac:dyDescent="0.3">
      <c r="A451" s="289"/>
      <c r="B451" s="289"/>
      <c r="C451" s="289"/>
    </row>
    <row r="452" spans="1:3" s="34" customFormat="1" ht="15.6" customHeight="1" x14ac:dyDescent="0.3">
      <c r="A452" s="289"/>
      <c r="B452" s="289"/>
      <c r="C452" s="289"/>
    </row>
    <row r="453" spans="1:3" s="34" customFormat="1" ht="15.6" customHeight="1" x14ac:dyDescent="0.3">
      <c r="A453" s="289"/>
      <c r="B453" s="289"/>
      <c r="C453" s="289"/>
    </row>
    <row r="454" spans="1:3" s="34" customFormat="1" ht="15.6" customHeight="1" x14ac:dyDescent="0.3">
      <c r="A454" s="289"/>
      <c r="B454" s="289"/>
      <c r="C454" s="289"/>
    </row>
    <row r="455" spans="1:3" s="34" customFormat="1" ht="15.6" customHeight="1" x14ac:dyDescent="0.3">
      <c r="A455" s="289"/>
      <c r="B455" s="289"/>
      <c r="C455" s="289"/>
    </row>
    <row r="456" spans="1:3" s="34" customFormat="1" ht="15.6" customHeight="1" x14ac:dyDescent="0.3">
      <c r="A456" s="289"/>
      <c r="B456" s="289"/>
      <c r="C456" s="289"/>
    </row>
    <row r="457" spans="1:3" s="34" customFormat="1" ht="15.6" customHeight="1" x14ac:dyDescent="0.3">
      <c r="A457" s="289"/>
      <c r="B457" s="289"/>
      <c r="C457" s="289"/>
    </row>
    <row r="458" spans="1:3" s="34" customFormat="1" ht="15.6" customHeight="1" x14ac:dyDescent="0.3">
      <c r="A458" s="289"/>
      <c r="B458" s="289"/>
      <c r="C458" s="289"/>
    </row>
    <row r="459" spans="1:3" s="34" customFormat="1" ht="15.6" customHeight="1" x14ac:dyDescent="0.3">
      <c r="A459" s="289"/>
      <c r="B459" s="289"/>
      <c r="C459" s="289"/>
    </row>
    <row r="460" spans="1:3" s="34" customFormat="1" ht="15.6" customHeight="1" x14ac:dyDescent="0.3">
      <c r="A460" s="289"/>
      <c r="B460" s="289"/>
      <c r="C460" s="289"/>
    </row>
    <row r="461" spans="1:3" s="34" customFormat="1" ht="15.6" customHeight="1" x14ac:dyDescent="0.3">
      <c r="A461" s="289"/>
      <c r="B461" s="289"/>
      <c r="C461" s="289"/>
    </row>
    <row r="462" spans="1:3" s="34" customFormat="1" ht="15.6" customHeight="1" x14ac:dyDescent="0.3">
      <c r="A462" s="289"/>
      <c r="B462" s="289"/>
      <c r="C462" s="289"/>
    </row>
    <row r="463" spans="1:3" s="34" customFormat="1" ht="15.6" customHeight="1" x14ac:dyDescent="0.3">
      <c r="A463" s="289"/>
      <c r="B463" s="289"/>
      <c r="C463" s="289"/>
    </row>
    <row r="464" spans="1:3" s="34" customFormat="1" ht="15.6" customHeight="1" x14ac:dyDescent="0.3">
      <c r="A464" s="289"/>
      <c r="B464" s="289"/>
      <c r="C464" s="289"/>
    </row>
    <row r="465" spans="1:3" s="34" customFormat="1" ht="15.6" customHeight="1" x14ac:dyDescent="0.3">
      <c r="A465" s="289"/>
      <c r="B465" s="289"/>
      <c r="C465" s="289"/>
    </row>
    <row r="466" spans="1:3" s="34" customFormat="1" ht="15.6" customHeight="1" x14ac:dyDescent="0.3">
      <c r="A466" s="289"/>
      <c r="B466" s="289"/>
      <c r="C466" s="289"/>
    </row>
    <row r="467" spans="1:3" s="34" customFormat="1" ht="15.6" customHeight="1" x14ac:dyDescent="0.3">
      <c r="A467" s="289"/>
      <c r="B467" s="289"/>
      <c r="C467" s="289"/>
    </row>
    <row r="468" spans="1:3" s="34" customFormat="1" ht="15.6" customHeight="1" x14ac:dyDescent="0.3">
      <c r="A468" s="289"/>
      <c r="B468" s="289"/>
      <c r="C468" s="289"/>
    </row>
    <row r="469" spans="1:3" s="34" customFormat="1" ht="15.6" customHeight="1" x14ac:dyDescent="0.3">
      <c r="A469" s="289"/>
      <c r="B469" s="289"/>
      <c r="C469" s="289"/>
    </row>
    <row r="470" spans="1:3" s="34" customFormat="1" ht="15.6" customHeight="1" x14ac:dyDescent="0.3">
      <c r="A470" s="289"/>
      <c r="B470" s="289"/>
      <c r="C470" s="289"/>
    </row>
    <row r="471" spans="1:3" s="34" customFormat="1" ht="15.6" customHeight="1" x14ac:dyDescent="0.3">
      <c r="A471" s="289"/>
      <c r="B471" s="289"/>
      <c r="C471" s="289"/>
    </row>
    <row r="472" spans="1:3" s="34" customFormat="1" ht="15.6" customHeight="1" x14ac:dyDescent="0.3">
      <c r="A472" s="289"/>
      <c r="B472" s="289"/>
      <c r="C472" s="289"/>
    </row>
  </sheetData>
  <sheetProtection algorithmName="SHA-512" hashValue="T+Vb2yGkaZaWcRsd3kNj6QX/b2hF91vDAV5DGRHGx3Ek6zetGEAnkUOEursGRprMAHek6ax8EZKg8+3aXhuW9g==" saltValue="Z1n5+hs3b7NwZbwwNSH19A==" spinCount="100000" sheet="1" objects="1" scenarios="1"/>
  <mergeCells count="42">
    <mergeCell ref="E86:L86"/>
    <mergeCell ref="E6:L6"/>
    <mergeCell ref="N6:U6"/>
    <mergeCell ref="E14:L14"/>
    <mergeCell ref="N14:U14"/>
    <mergeCell ref="E30:L30"/>
    <mergeCell ref="N32:U32"/>
    <mergeCell ref="E37:L37"/>
    <mergeCell ref="E22:L22"/>
    <mergeCell ref="N22:U22"/>
    <mergeCell ref="E72:L72"/>
    <mergeCell ref="E79:L79"/>
    <mergeCell ref="E58:L58"/>
    <mergeCell ref="E65:L65"/>
    <mergeCell ref="E45:L45"/>
    <mergeCell ref="E51:L51"/>
    <mergeCell ref="W51:AD51"/>
    <mergeCell ref="N47:U47"/>
    <mergeCell ref="N53:U53"/>
    <mergeCell ref="N60:U60"/>
    <mergeCell ref="W59:AD59"/>
    <mergeCell ref="N81:U81"/>
    <mergeCell ref="W66:AD66"/>
    <mergeCell ref="W74:AD74"/>
    <mergeCell ref="W81:AD81"/>
    <mergeCell ref="N67:U67"/>
    <mergeCell ref="O3:T3"/>
    <mergeCell ref="O4:T4"/>
    <mergeCell ref="X3:AC3"/>
    <mergeCell ref="X4:AC4"/>
    <mergeCell ref="N74:U74"/>
    <mergeCell ref="W6:AD6"/>
    <mergeCell ref="W16:AD16"/>
    <mergeCell ref="N39:U39"/>
    <mergeCell ref="W24:AD24"/>
    <mergeCell ref="W36:AD36"/>
    <mergeCell ref="W43:AD43"/>
    <mergeCell ref="A14:C14"/>
    <mergeCell ref="A15:C15"/>
    <mergeCell ref="A16:C16"/>
    <mergeCell ref="F3:K3"/>
    <mergeCell ref="F4:K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6AD4F-C4F6-4F6D-9543-581A0CCA16D9}">
  <dimension ref="A1:AF43"/>
  <sheetViews>
    <sheetView topLeftCell="A10" workbookViewId="0">
      <selection activeCell="E17" sqref="E17"/>
    </sheetView>
  </sheetViews>
  <sheetFormatPr defaultRowHeight="15.6" x14ac:dyDescent="0.3"/>
  <cols>
    <col min="1" max="1" width="8.69921875" style="62"/>
    <col min="2" max="2" width="27" style="62" customWidth="1"/>
    <col min="3" max="3" width="8.69921875" style="65"/>
    <col min="4" max="4" width="6.8984375" style="65" customWidth="1"/>
    <col min="5" max="5" width="57.19921875" style="65" customWidth="1"/>
    <col min="6" max="7" width="13.5" style="65" bestFit="1" customWidth="1"/>
    <col min="8" max="30" width="8.69921875" style="65"/>
  </cols>
  <sheetData>
    <row r="1" spans="2:32" ht="15.6" customHeight="1" x14ac:dyDescent="0.3">
      <c r="AE1" s="65"/>
      <c r="AF1" s="65"/>
    </row>
    <row r="2" spans="2:32" ht="15.6" customHeight="1" thickBot="1" x14ac:dyDescent="0.35">
      <c r="AE2" s="65"/>
      <c r="AF2" s="65"/>
    </row>
    <row r="3" spans="2:32" ht="15" customHeight="1" x14ac:dyDescent="0.3">
      <c r="D3" s="325" t="s">
        <v>33</v>
      </c>
      <c r="E3" s="326"/>
      <c r="F3" s="326"/>
      <c r="G3" s="327"/>
    </row>
    <row r="4" spans="2:32" ht="15" customHeight="1" x14ac:dyDescent="0.3">
      <c r="D4" s="322" t="s">
        <v>34</v>
      </c>
      <c r="E4" s="323"/>
      <c r="F4" s="323"/>
      <c r="G4" s="324"/>
    </row>
    <row r="5" spans="2:32" ht="15" customHeight="1" x14ac:dyDescent="0.3">
      <c r="D5" s="322" t="s">
        <v>219</v>
      </c>
      <c r="E5" s="323"/>
      <c r="F5" s="323"/>
      <c r="G5" s="324"/>
    </row>
    <row r="6" spans="2:32" ht="15" customHeight="1" thickBot="1" x14ac:dyDescent="0.35">
      <c r="D6" s="135"/>
      <c r="E6" s="136"/>
      <c r="F6" s="136"/>
      <c r="G6" s="137"/>
    </row>
    <row r="7" spans="2:32" ht="15" customHeight="1" thickBot="1" x14ac:dyDescent="0.35">
      <c r="D7" s="133" t="s">
        <v>36</v>
      </c>
      <c r="E7" s="133" t="s">
        <v>37</v>
      </c>
      <c r="F7" s="134" t="s">
        <v>38</v>
      </c>
      <c r="G7" s="134" t="s">
        <v>39</v>
      </c>
    </row>
    <row r="8" spans="2:32" ht="15" customHeight="1" x14ac:dyDescent="0.3">
      <c r="D8" s="218"/>
      <c r="E8" s="218"/>
      <c r="F8" s="200" t="s">
        <v>40</v>
      </c>
      <c r="G8" s="200" t="s">
        <v>40</v>
      </c>
    </row>
    <row r="9" spans="2:32" ht="15.6" customHeight="1" x14ac:dyDescent="0.3">
      <c r="D9" s="139">
        <v>100</v>
      </c>
      <c r="E9" s="364" t="s">
        <v>41</v>
      </c>
      <c r="F9" s="366">
        <f>GL!H12</f>
        <v>6830.6500000000015</v>
      </c>
      <c r="G9" s="366"/>
    </row>
    <row r="10" spans="2:32" ht="15.6" customHeight="1" x14ac:dyDescent="0.3">
      <c r="B10" s="63"/>
      <c r="D10" s="139">
        <v>120</v>
      </c>
      <c r="E10" s="364" t="s">
        <v>42</v>
      </c>
      <c r="F10" s="366">
        <f>GL!Q8</f>
        <v>65000</v>
      </c>
      <c r="G10" s="366"/>
    </row>
    <row r="11" spans="2:32" ht="15.6" customHeight="1" x14ac:dyDescent="0.3">
      <c r="B11" s="63"/>
      <c r="D11" s="139">
        <v>130</v>
      </c>
      <c r="E11" s="364" t="s">
        <v>43</v>
      </c>
      <c r="F11" s="366">
        <f>GL!Z13</f>
        <v>7072.5</v>
      </c>
      <c r="G11" s="366"/>
    </row>
    <row r="12" spans="2:32" ht="15.6" customHeight="1" x14ac:dyDescent="0.3">
      <c r="B12" s="63"/>
      <c r="D12" s="139">
        <v>135</v>
      </c>
      <c r="E12" s="364" t="s">
        <v>80</v>
      </c>
      <c r="F12" s="366"/>
      <c r="G12" s="366"/>
    </row>
    <row r="13" spans="2:32" ht="15.6" customHeight="1" x14ac:dyDescent="0.3">
      <c r="B13" s="63"/>
      <c r="D13" s="139">
        <v>140</v>
      </c>
      <c r="E13" s="364" t="s">
        <v>44</v>
      </c>
      <c r="F13" s="366">
        <f>GL!H16</f>
        <v>3500</v>
      </c>
      <c r="G13" s="366"/>
    </row>
    <row r="14" spans="2:32" ht="15.6" customHeight="1" x14ac:dyDescent="0.3">
      <c r="B14" s="64" t="s">
        <v>45</v>
      </c>
      <c r="D14" s="139">
        <v>141</v>
      </c>
      <c r="E14" s="364" t="s">
        <v>46</v>
      </c>
      <c r="F14" s="366"/>
      <c r="G14" s="366">
        <f>GL!U16</f>
        <v>1100</v>
      </c>
    </row>
    <row r="15" spans="2:32" ht="15.6" customHeight="1" x14ac:dyDescent="0.3">
      <c r="B15" s="63" t="s">
        <v>34</v>
      </c>
      <c r="D15" s="139">
        <v>150</v>
      </c>
      <c r="E15" s="364" t="s">
        <v>47</v>
      </c>
      <c r="F15" s="366">
        <f>GL!Z18</f>
        <v>12000</v>
      </c>
      <c r="G15" s="366"/>
    </row>
    <row r="16" spans="2:32" ht="15.6" customHeight="1" x14ac:dyDescent="0.3">
      <c r="B16" s="63" t="s">
        <v>220</v>
      </c>
      <c r="D16" s="139">
        <v>151</v>
      </c>
      <c r="E16" s="364" t="s">
        <v>49</v>
      </c>
      <c r="F16" s="366"/>
      <c r="G16" s="366">
        <f>GL!L24</f>
        <v>750</v>
      </c>
    </row>
    <row r="17" spans="4:7" ht="15.6" customHeight="1" x14ac:dyDescent="0.3">
      <c r="D17" s="139">
        <v>200</v>
      </c>
      <c r="E17" s="364" t="s">
        <v>50</v>
      </c>
      <c r="F17" s="366"/>
      <c r="G17" s="366">
        <f>GL!U29</f>
        <v>5258</v>
      </c>
    </row>
    <row r="18" spans="4:7" ht="15.6" customHeight="1" x14ac:dyDescent="0.3">
      <c r="D18" s="139">
        <v>210</v>
      </c>
      <c r="E18" s="364" t="s">
        <v>51</v>
      </c>
      <c r="F18" s="366"/>
      <c r="G18" s="366">
        <f>GL!AD32</f>
        <v>1361.42</v>
      </c>
    </row>
    <row r="19" spans="4:7" ht="15.6" customHeight="1" x14ac:dyDescent="0.3">
      <c r="D19" s="139">
        <v>220</v>
      </c>
      <c r="E19" s="364" t="s">
        <v>52</v>
      </c>
      <c r="F19" s="366"/>
      <c r="G19" s="366">
        <f>GL!L35</f>
        <v>1500</v>
      </c>
    </row>
    <row r="20" spans="4:7" ht="15.6" customHeight="1" x14ac:dyDescent="0.3">
      <c r="D20" s="139">
        <v>225</v>
      </c>
      <c r="E20" s="364" t="s">
        <v>81</v>
      </c>
      <c r="F20" s="366"/>
      <c r="G20" s="366"/>
    </row>
    <row r="21" spans="4:7" ht="15.6" customHeight="1" x14ac:dyDescent="0.3">
      <c r="D21" s="139">
        <v>300</v>
      </c>
      <c r="E21" s="364" t="s">
        <v>53</v>
      </c>
      <c r="F21" s="366"/>
      <c r="G21" s="366">
        <f>GL!U34</f>
        <v>22500</v>
      </c>
    </row>
    <row r="22" spans="4:7" ht="15.6" customHeight="1" x14ac:dyDescent="0.3">
      <c r="D22" s="139">
        <v>310</v>
      </c>
      <c r="E22" s="364" t="s">
        <v>54</v>
      </c>
      <c r="F22" s="366"/>
      <c r="G22" s="366">
        <f>GL!AD38</f>
        <v>3000</v>
      </c>
    </row>
    <row r="23" spans="4:7" ht="15.6" customHeight="1" x14ac:dyDescent="0.3">
      <c r="D23" s="139">
        <v>400</v>
      </c>
      <c r="E23" s="364" t="s">
        <v>55</v>
      </c>
      <c r="F23" s="366"/>
      <c r="G23" s="366">
        <f>GL!L42</f>
        <v>110509.45454545454</v>
      </c>
    </row>
    <row r="24" spans="4:7" ht="15.6" customHeight="1" x14ac:dyDescent="0.3">
      <c r="D24" s="66">
        <v>402</v>
      </c>
      <c r="E24" s="365" t="s">
        <v>82</v>
      </c>
      <c r="F24" s="366">
        <f>GL!Q76</f>
        <v>112.5</v>
      </c>
      <c r="G24" s="366"/>
    </row>
    <row r="25" spans="4:7" ht="15.6" customHeight="1" x14ac:dyDescent="0.3">
      <c r="D25" s="66">
        <v>405</v>
      </c>
      <c r="E25" s="365" t="s">
        <v>83</v>
      </c>
      <c r="F25" s="366"/>
      <c r="G25" s="366">
        <f>GL!L67</f>
        <v>65.45</v>
      </c>
    </row>
    <row r="26" spans="4:7" ht="15.6" customHeight="1" x14ac:dyDescent="0.3">
      <c r="D26" s="66">
        <v>410</v>
      </c>
      <c r="E26" s="365" t="s">
        <v>84</v>
      </c>
      <c r="F26" s="366"/>
      <c r="G26" s="366">
        <f>GL!L74</f>
        <v>18.649999999999999</v>
      </c>
    </row>
    <row r="27" spans="4:7" ht="15.6" customHeight="1" x14ac:dyDescent="0.3">
      <c r="D27" s="139">
        <v>500</v>
      </c>
      <c r="E27" s="364" t="s">
        <v>56</v>
      </c>
      <c r="F27" s="366">
        <f>GL!Q44</f>
        <v>10614.863636363636</v>
      </c>
      <c r="G27" s="366"/>
    </row>
    <row r="28" spans="4:7" ht="15.6" customHeight="1" x14ac:dyDescent="0.3">
      <c r="D28" s="66">
        <v>505</v>
      </c>
      <c r="E28" s="365" t="s">
        <v>85</v>
      </c>
      <c r="F28" s="366"/>
      <c r="G28" s="366">
        <f>GL!AD83</f>
        <v>108</v>
      </c>
    </row>
    <row r="29" spans="4:7" ht="15.6" customHeight="1" x14ac:dyDescent="0.3">
      <c r="D29" s="139">
        <v>510</v>
      </c>
      <c r="E29" s="364" t="s">
        <v>57</v>
      </c>
      <c r="F29" s="366">
        <v>1309.0899999999999</v>
      </c>
      <c r="G29" s="366"/>
    </row>
    <row r="30" spans="4:7" ht="15.6" customHeight="1" x14ac:dyDescent="0.3">
      <c r="D30" s="139">
        <v>515</v>
      </c>
      <c r="E30" s="364" t="s">
        <v>58</v>
      </c>
      <c r="F30" s="366">
        <f>GL!H49</f>
        <v>363.63636363636363</v>
      </c>
      <c r="G30" s="366"/>
    </row>
    <row r="31" spans="4:7" ht="15.6" customHeight="1" x14ac:dyDescent="0.3">
      <c r="D31" s="139">
        <v>520</v>
      </c>
      <c r="E31" s="364" t="s">
        <v>59</v>
      </c>
      <c r="F31" s="366">
        <f>GL!Q51</f>
        <v>1477.2727272727273</v>
      </c>
      <c r="G31" s="366"/>
    </row>
    <row r="32" spans="4:7" ht="15.6" customHeight="1" x14ac:dyDescent="0.3">
      <c r="D32" s="139">
        <v>525</v>
      </c>
      <c r="E32" s="364" t="s">
        <v>60</v>
      </c>
      <c r="F32" s="366">
        <f>GL!Z53</f>
        <v>850</v>
      </c>
      <c r="G32" s="366"/>
    </row>
    <row r="33" spans="4:9" ht="15.6" customHeight="1" x14ac:dyDescent="0.3">
      <c r="D33" s="66">
        <v>527</v>
      </c>
      <c r="E33" s="365" t="s">
        <v>86</v>
      </c>
      <c r="F33" s="366">
        <f>GL!Z76</f>
        <v>25</v>
      </c>
      <c r="G33" s="366"/>
    </row>
    <row r="34" spans="4:9" ht="15.6" customHeight="1" x14ac:dyDescent="0.3">
      <c r="D34" s="139">
        <v>530</v>
      </c>
      <c r="E34" s="364" t="s">
        <v>61</v>
      </c>
      <c r="F34" s="366">
        <f>GL!H53</f>
        <v>2000</v>
      </c>
      <c r="G34" s="366"/>
    </row>
    <row r="35" spans="4:9" ht="15.6" customHeight="1" x14ac:dyDescent="0.3">
      <c r="D35" s="66">
        <v>532</v>
      </c>
      <c r="E35" s="365" t="s">
        <v>87</v>
      </c>
      <c r="F35" s="366">
        <f>GL!Q69</f>
        <v>218.18181818181819</v>
      </c>
      <c r="G35" s="366"/>
    </row>
    <row r="36" spans="4:9" ht="15.6" customHeight="1" x14ac:dyDescent="0.3">
      <c r="D36" s="139">
        <v>535</v>
      </c>
      <c r="E36" s="364" t="s">
        <v>62</v>
      </c>
      <c r="F36" s="366">
        <f>GL!Q57</f>
        <v>1716.3636363636365</v>
      </c>
      <c r="G36" s="366"/>
    </row>
    <row r="37" spans="4:9" ht="15.6" customHeight="1" x14ac:dyDescent="0.3">
      <c r="D37" s="139">
        <v>545</v>
      </c>
      <c r="E37" s="364" t="s">
        <v>63</v>
      </c>
      <c r="F37" s="366">
        <f>GL!Z63</f>
        <v>5272.7272727272721</v>
      </c>
      <c r="G37" s="366"/>
    </row>
    <row r="38" spans="4:9" ht="15.6" customHeight="1" x14ac:dyDescent="0.3">
      <c r="D38" s="139">
        <v>550</v>
      </c>
      <c r="E38" s="364" t="s">
        <v>88</v>
      </c>
      <c r="F38" s="366">
        <f>GL!H62</f>
        <v>1477.2727272727273</v>
      </c>
      <c r="G38" s="366"/>
    </row>
    <row r="39" spans="4:9" ht="15.6" customHeight="1" x14ac:dyDescent="0.3">
      <c r="D39" s="139">
        <v>555</v>
      </c>
      <c r="E39" s="364" t="s">
        <v>65</v>
      </c>
      <c r="F39" s="366">
        <f>GL!Q64</f>
        <v>5695.909090909091</v>
      </c>
      <c r="G39" s="366"/>
    </row>
    <row r="40" spans="4:9" ht="15.6" customHeight="1" x14ac:dyDescent="0.3">
      <c r="D40" s="139">
        <v>560</v>
      </c>
      <c r="E40" s="364" t="s">
        <v>66</v>
      </c>
      <c r="F40" s="366">
        <v>20635</v>
      </c>
      <c r="G40" s="366"/>
    </row>
    <row r="41" spans="4:9" ht="15.6" customHeight="1" x14ac:dyDescent="0.3">
      <c r="D41" s="145"/>
      <c r="E41" s="145"/>
      <c r="F41" s="366"/>
      <c r="G41" s="366"/>
    </row>
    <row r="42" spans="4:9" ht="15.6" customHeight="1" thickBot="1" x14ac:dyDescent="0.35">
      <c r="D42" s="141"/>
      <c r="E42" s="141"/>
      <c r="F42" s="68">
        <f>SUM(F9:F40)</f>
        <v>146170.96727272723</v>
      </c>
      <c r="G42" s="68">
        <f>SUM(G9:G40)</f>
        <v>146170.97454545455</v>
      </c>
      <c r="I42" s="138"/>
    </row>
    <row r="43" spans="4:9" ht="16.2" thickTop="1" x14ac:dyDescent="0.3"/>
  </sheetData>
  <sheetProtection algorithmName="SHA-512" hashValue="QpAvzuKYwHMA4XNVf09VDsV5LmfIrWUwBsQdE08oiZm7b6y9sv2GF/vWUnw6P+8Q4DQar+tCdm/q7hiw9MGfAg==" saltValue="iOW6rMui1760QQwabWYX6A==" spinCount="100000" sheet="1" objects="1" scenarios="1"/>
  <mergeCells count="3">
    <mergeCell ref="D3:G3"/>
    <mergeCell ref="D4:G4"/>
    <mergeCell ref="D5:G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953F-F05E-4072-A724-4EB84D30C0D0}">
  <dimension ref="A1:AU43"/>
  <sheetViews>
    <sheetView workbookViewId="0">
      <selection activeCell="N14" sqref="N13:N14"/>
    </sheetView>
  </sheetViews>
  <sheetFormatPr defaultRowHeight="15.6" x14ac:dyDescent="0.3"/>
  <cols>
    <col min="1" max="1" width="8.69921875" style="62"/>
    <col min="2" max="2" width="27" style="62" customWidth="1"/>
    <col min="3" max="3" width="8.69921875" style="65"/>
    <col min="4" max="4" width="6.8984375" style="65" customWidth="1"/>
    <col min="5" max="5" width="57.19921875" style="65" customWidth="1"/>
    <col min="6" max="7" width="13.5" style="65" bestFit="1" customWidth="1"/>
    <col min="8" max="8" width="19.69921875" style="65" bestFit="1" customWidth="1"/>
    <col min="9" max="9" width="12.8984375" style="65" bestFit="1" customWidth="1"/>
    <col min="10" max="10" width="19.69921875" style="65" bestFit="1" customWidth="1"/>
    <col min="11" max="11" width="13.3984375" style="65" bestFit="1" customWidth="1"/>
    <col min="12" max="12" width="11.09765625" style="65" bestFit="1" customWidth="1"/>
    <col min="13" max="45" width="8.69921875" style="65"/>
  </cols>
  <sheetData>
    <row r="1" spans="2:47" ht="15.6" customHeight="1" x14ac:dyDescent="0.3">
      <c r="AT1" s="65"/>
      <c r="AU1" s="65"/>
    </row>
    <row r="2" spans="2:47" ht="15.6" customHeight="1" thickBot="1" x14ac:dyDescent="0.35">
      <c r="AT2" s="65"/>
      <c r="AU2" s="65"/>
    </row>
    <row r="3" spans="2:47" ht="15" customHeight="1" x14ac:dyDescent="0.3">
      <c r="D3" s="325" t="s">
        <v>33</v>
      </c>
      <c r="E3" s="326"/>
      <c r="F3" s="326"/>
      <c r="G3" s="327"/>
    </row>
    <row r="4" spans="2:47" ht="15" customHeight="1" x14ac:dyDescent="0.3">
      <c r="D4" s="322" t="s">
        <v>34</v>
      </c>
      <c r="E4" s="323"/>
      <c r="F4" s="323"/>
      <c r="G4" s="324"/>
    </row>
    <row r="5" spans="2:47" ht="15" customHeight="1" x14ac:dyDescent="0.3">
      <c r="D5" s="322" t="s">
        <v>219</v>
      </c>
      <c r="E5" s="323"/>
      <c r="F5" s="323"/>
      <c r="G5" s="324"/>
    </row>
    <row r="6" spans="2:47" ht="15" customHeight="1" thickBot="1" x14ac:dyDescent="0.35">
      <c r="D6" s="371"/>
      <c r="E6" s="295"/>
      <c r="F6" s="136"/>
      <c r="G6" s="137"/>
      <c r="H6" s="361" t="s">
        <v>221</v>
      </c>
      <c r="I6" s="361"/>
      <c r="J6" s="361" t="s">
        <v>222</v>
      </c>
      <c r="K6" s="361"/>
    </row>
    <row r="7" spans="2:47" ht="15" customHeight="1" x14ac:dyDescent="0.3">
      <c r="D7" s="374" t="s">
        <v>36</v>
      </c>
      <c r="E7" s="372" t="s">
        <v>37</v>
      </c>
      <c r="F7" s="369" t="s">
        <v>38</v>
      </c>
      <c r="G7" s="367" t="s">
        <v>39</v>
      </c>
      <c r="H7" s="367" t="s">
        <v>38</v>
      </c>
      <c r="I7" s="367" t="s">
        <v>39</v>
      </c>
      <c r="J7" s="367" t="s">
        <v>38</v>
      </c>
      <c r="K7" s="367" t="s">
        <v>39</v>
      </c>
    </row>
    <row r="8" spans="2:47" ht="15" customHeight="1" thickBot="1" x14ac:dyDescent="0.35">
      <c r="D8" s="375"/>
      <c r="E8" s="373"/>
      <c r="F8" s="370" t="s">
        <v>40</v>
      </c>
      <c r="G8" s="368" t="s">
        <v>40</v>
      </c>
      <c r="H8" s="368" t="s">
        <v>40</v>
      </c>
      <c r="I8" s="368" t="s">
        <v>40</v>
      </c>
      <c r="J8" s="368" t="s">
        <v>40</v>
      </c>
      <c r="K8" s="368" t="s">
        <v>40</v>
      </c>
    </row>
    <row r="9" spans="2:47" ht="15.6" customHeight="1" x14ac:dyDescent="0.3">
      <c r="D9" s="222">
        <v>100</v>
      </c>
      <c r="E9" s="222" t="s">
        <v>41</v>
      </c>
      <c r="F9" s="366">
        <f>GL!H12</f>
        <v>6830.6500000000015</v>
      </c>
      <c r="G9" s="366"/>
      <c r="H9" s="366"/>
      <c r="I9" s="366"/>
      <c r="J9" s="366">
        <f>F9</f>
        <v>6830.6500000000015</v>
      </c>
      <c r="K9" s="366"/>
    </row>
    <row r="10" spans="2:47" ht="15.6" customHeight="1" x14ac:dyDescent="0.3">
      <c r="B10" s="63"/>
      <c r="D10" s="139">
        <v>120</v>
      </c>
      <c r="E10" s="139" t="s">
        <v>42</v>
      </c>
      <c r="F10" s="366">
        <f>GL!Q8</f>
        <v>65000</v>
      </c>
      <c r="G10" s="366"/>
      <c r="H10" s="366"/>
      <c r="I10" s="366"/>
      <c r="J10" s="366">
        <f>F10</f>
        <v>65000</v>
      </c>
      <c r="K10" s="366"/>
      <c r="L10" s="67"/>
    </row>
    <row r="11" spans="2:47" ht="15.6" customHeight="1" x14ac:dyDescent="0.3">
      <c r="B11" s="63"/>
      <c r="D11" s="139">
        <v>130</v>
      </c>
      <c r="E11" s="139" t="s">
        <v>43</v>
      </c>
      <c r="F11" s="366">
        <f>GL!Z13</f>
        <v>7072.5</v>
      </c>
      <c r="G11" s="366"/>
      <c r="H11" s="366"/>
      <c r="I11" s="366"/>
      <c r="J11" s="366">
        <f>F11</f>
        <v>7072.5</v>
      </c>
      <c r="K11" s="366"/>
    </row>
    <row r="12" spans="2:47" ht="15.6" customHeight="1" x14ac:dyDescent="0.3">
      <c r="B12" s="63"/>
      <c r="D12" s="139">
        <v>135</v>
      </c>
      <c r="E12" s="139" t="s">
        <v>80</v>
      </c>
      <c r="F12" s="366"/>
      <c r="G12" s="366"/>
      <c r="H12" s="366">
        <v>500</v>
      </c>
      <c r="I12" s="366"/>
      <c r="J12" s="366">
        <f>H12</f>
        <v>500</v>
      </c>
      <c r="K12" s="366"/>
      <c r="L12" s="88"/>
    </row>
    <row r="13" spans="2:47" ht="15.6" customHeight="1" x14ac:dyDescent="0.3">
      <c r="B13" s="63"/>
      <c r="D13" s="139">
        <v>140</v>
      </c>
      <c r="E13" s="139" t="s">
        <v>44</v>
      </c>
      <c r="F13" s="366">
        <f>GL!H16</f>
        <v>3500</v>
      </c>
      <c r="G13" s="366"/>
      <c r="H13" s="366"/>
      <c r="I13" s="366"/>
      <c r="J13" s="366">
        <f>F13</f>
        <v>3500</v>
      </c>
      <c r="K13" s="366"/>
    </row>
    <row r="14" spans="2:47" ht="15.6" customHeight="1" x14ac:dyDescent="0.3">
      <c r="B14" s="64" t="s">
        <v>45</v>
      </c>
      <c r="D14" s="139">
        <v>141</v>
      </c>
      <c r="E14" s="139" t="s">
        <v>46</v>
      </c>
      <c r="F14" s="366"/>
      <c r="G14" s="366">
        <f>GL!U16</f>
        <v>1100</v>
      </c>
      <c r="H14" s="366"/>
      <c r="I14" s="366">
        <v>65</v>
      </c>
      <c r="J14" s="366"/>
      <c r="K14" s="366">
        <f>G14+I14</f>
        <v>1165</v>
      </c>
      <c r="L14" s="88"/>
    </row>
    <row r="15" spans="2:47" ht="15.6" customHeight="1" x14ac:dyDescent="0.3">
      <c r="B15" s="63" t="s">
        <v>34</v>
      </c>
      <c r="D15" s="139">
        <v>150</v>
      </c>
      <c r="E15" s="139" t="s">
        <v>47</v>
      </c>
      <c r="F15" s="366">
        <f>GL!Z18</f>
        <v>12000</v>
      </c>
      <c r="G15" s="366"/>
      <c r="H15" s="366"/>
      <c r="I15" s="366"/>
      <c r="J15" s="366">
        <f>F15</f>
        <v>12000</v>
      </c>
      <c r="K15" s="366"/>
    </row>
    <row r="16" spans="2:47" ht="15.6" customHeight="1" x14ac:dyDescent="0.3">
      <c r="B16" s="63" t="s">
        <v>279</v>
      </c>
      <c r="D16" s="139">
        <v>151</v>
      </c>
      <c r="E16" s="139" t="s">
        <v>49</v>
      </c>
      <c r="F16" s="366"/>
      <c r="G16" s="366">
        <f>GL!L24</f>
        <v>750</v>
      </c>
      <c r="H16" s="366"/>
      <c r="I16" s="366">
        <v>220</v>
      </c>
      <c r="J16" s="366"/>
      <c r="K16" s="366">
        <f>G16+I16</f>
        <v>970</v>
      </c>
      <c r="L16" s="88"/>
    </row>
    <row r="17" spans="4:12" ht="15.6" customHeight="1" x14ac:dyDescent="0.3">
      <c r="D17" s="139">
        <v>200</v>
      </c>
      <c r="E17" s="139" t="s">
        <v>50</v>
      </c>
      <c r="F17" s="366"/>
      <c r="G17" s="366">
        <f>GL!U29</f>
        <v>5258</v>
      </c>
      <c r="H17" s="366"/>
      <c r="I17" s="366"/>
      <c r="J17" s="366"/>
      <c r="K17" s="366">
        <f>G17</f>
        <v>5258</v>
      </c>
    </row>
    <row r="18" spans="4:12" ht="15.6" customHeight="1" x14ac:dyDescent="0.3">
      <c r="D18" s="139">
        <v>210</v>
      </c>
      <c r="E18" s="139" t="s">
        <v>51</v>
      </c>
      <c r="F18" s="366"/>
      <c r="G18" s="366">
        <f>GL!AD32</f>
        <v>1361.42</v>
      </c>
      <c r="H18" s="366"/>
      <c r="I18" s="366"/>
      <c r="J18" s="366"/>
      <c r="K18" s="366">
        <f t="shared" ref="K18:K19" si="0">G18</f>
        <v>1361.42</v>
      </c>
    </row>
    <row r="19" spans="4:12" ht="15.6" customHeight="1" x14ac:dyDescent="0.3">
      <c r="D19" s="139">
        <v>220</v>
      </c>
      <c r="E19" s="139" t="s">
        <v>52</v>
      </c>
      <c r="F19" s="366"/>
      <c r="G19" s="366">
        <f>GL!L35</f>
        <v>1500</v>
      </c>
      <c r="H19" s="366"/>
      <c r="I19" s="366"/>
      <c r="J19" s="366"/>
      <c r="K19" s="366">
        <f t="shared" si="0"/>
        <v>1500</v>
      </c>
    </row>
    <row r="20" spans="4:12" ht="15.6" customHeight="1" x14ac:dyDescent="0.3">
      <c r="D20" s="139">
        <v>225</v>
      </c>
      <c r="E20" s="139" t="s">
        <v>81</v>
      </c>
      <c r="F20" s="366"/>
      <c r="G20" s="366"/>
      <c r="H20" s="366"/>
      <c r="I20" s="366">
        <v>800</v>
      </c>
      <c r="J20" s="366"/>
      <c r="K20" s="366">
        <f>I20</f>
        <v>800</v>
      </c>
    </row>
    <row r="21" spans="4:12" ht="15.6" customHeight="1" x14ac:dyDescent="0.3">
      <c r="D21" s="139">
        <v>300</v>
      </c>
      <c r="E21" s="139" t="s">
        <v>53</v>
      </c>
      <c r="F21" s="366"/>
      <c r="G21" s="366">
        <f>GL!U34</f>
        <v>22500</v>
      </c>
      <c r="H21" s="366"/>
      <c r="I21" s="366"/>
      <c r="J21" s="366"/>
      <c r="K21" s="366">
        <f>G21</f>
        <v>22500</v>
      </c>
      <c r="L21" s="88"/>
    </row>
    <row r="22" spans="4:12" ht="15.6" customHeight="1" x14ac:dyDescent="0.3">
      <c r="D22" s="139">
        <v>310</v>
      </c>
      <c r="E22" s="139" t="s">
        <v>54</v>
      </c>
      <c r="F22" s="366"/>
      <c r="G22" s="366">
        <f>GL!AD38</f>
        <v>3000</v>
      </c>
      <c r="H22" s="366"/>
      <c r="I22" s="366"/>
      <c r="J22" s="366"/>
      <c r="K22" s="366">
        <f t="shared" ref="K22:K23" si="1">G22</f>
        <v>3000</v>
      </c>
    </row>
    <row r="23" spans="4:12" ht="15.6" customHeight="1" x14ac:dyDescent="0.3">
      <c r="D23" s="139">
        <v>400</v>
      </c>
      <c r="E23" s="139" t="s">
        <v>55</v>
      </c>
      <c r="F23" s="366"/>
      <c r="G23" s="366">
        <f>GL!L42</f>
        <v>110509.45454545454</v>
      </c>
      <c r="H23" s="366"/>
      <c r="I23" s="366"/>
      <c r="J23" s="366"/>
      <c r="K23" s="366">
        <f t="shared" si="1"/>
        <v>110509.45454545454</v>
      </c>
    </row>
    <row r="24" spans="4:12" ht="15.6" customHeight="1" x14ac:dyDescent="0.3">
      <c r="D24" s="66">
        <v>402</v>
      </c>
      <c r="E24" s="66" t="s">
        <v>82</v>
      </c>
      <c r="F24" s="366">
        <f>GL!Q76</f>
        <v>112.5</v>
      </c>
      <c r="G24" s="366"/>
      <c r="H24" s="366"/>
      <c r="I24" s="366"/>
      <c r="J24" s="366">
        <f>F24</f>
        <v>112.5</v>
      </c>
      <c r="K24" s="366"/>
    </row>
    <row r="25" spans="4:12" ht="15.6" customHeight="1" x14ac:dyDescent="0.3">
      <c r="D25" s="66">
        <v>405</v>
      </c>
      <c r="E25" s="66" t="s">
        <v>83</v>
      </c>
      <c r="F25" s="366"/>
      <c r="G25" s="366">
        <f>GL!L67</f>
        <v>65.45</v>
      </c>
      <c r="H25" s="366"/>
      <c r="I25" s="366"/>
      <c r="J25" s="366"/>
      <c r="K25" s="366">
        <f>G25</f>
        <v>65.45</v>
      </c>
    </row>
    <row r="26" spans="4:12" ht="15.6" customHeight="1" x14ac:dyDescent="0.3">
      <c r="D26" s="66">
        <v>410</v>
      </c>
      <c r="E26" s="66" t="s">
        <v>84</v>
      </c>
      <c r="F26" s="366"/>
      <c r="G26" s="366">
        <f>GL!L74</f>
        <v>18.649999999999999</v>
      </c>
      <c r="H26" s="366"/>
      <c r="I26" s="366"/>
      <c r="J26" s="366"/>
      <c r="K26" s="366">
        <f>G26</f>
        <v>18.649999999999999</v>
      </c>
      <c r="L26" s="88"/>
    </row>
    <row r="27" spans="4:12" ht="15.6" customHeight="1" x14ac:dyDescent="0.3">
      <c r="D27" s="139">
        <v>500</v>
      </c>
      <c r="E27" s="139" t="s">
        <v>56</v>
      </c>
      <c r="F27" s="366">
        <f>GL!Q44</f>
        <v>10614.863636363636</v>
      </c>
      <c r="G27" s="366"/>
      <c r="H27" s="366"/>
      <c r="I27" s="366"/>
      <c r="J27" s="366">
        <f>F27</f>
        <v>10614.863636363636</v>
      </c>
      <c r="K27" s="366"/>
    </row>
    <row r="28" spans="4:12" ht="15.6" customHeight="1" x14ac:dyDescent="0.3">
      <c r="D28" s="66">
        <v>505</v>
      </c>
      <c r="E28" s="66" t="s">
        <v>85</v>
      </c>
      <c r="F28" s="366"/>
      <c r="G28" s="366">
        <f>GL!AD83</f>
        <v>108</v>
      </c>
      <c r="H28" s="366"/>
      <c r="I28" s="366"/>
      <c r="J28" s="366"/>
      <c r="K28" s="366">
        <f>G28</f>
        <v>108</v>
      </c>
      <c r="L28" s="88"/>
    </row>
    <row r="29" spans="4:12" ht="15.6" customHeight="1" x14ac:dyDescent="0.3">
      <c r="D29" s="139">
        <v>510</v>
      </c>
      <c r="E29" s="139" t="s">
        <v>57</v>
      </c>
      <c r="F29" s="366">
        <v>1309.0899999999999</v>
      </c>
      <c r="G29" s="366"/>
      <c r="H29" s="366"/>
      <c r="I29" s="366">
        <v>500</v>
      </c>
      <c r="J29" s="366">
        <f>F29-I29</f>
        <v>809.08999999999992</v>
      </c>
      <c r="K29" s="366"/>
    </row>
    <row r="30" spans="4:12" ht="15.6" customHeight="1" x14ac:dyDescent="0.3">
      <c r="D30" s="139">
        <v>515</v>
      </c>
      <c r="E30" s="139" t="s">
        <v>58</v>
      </c>
      <c r="F30" s="366">
        <f>GL!H49</f>
        <v>363.63636363636363</v>
      </c>
      <c r="G30" s="366"/>
      <c r="H30" s="366"/>
      <c r="I30" s="366"/>
      <c r="J30" s="366">
        <f>F30</f>
        <v>363.63636363636363</v>
      </c>
      <c r="K30" s="366"/>
    </row>
    <row r="31" spans="4:12" ht="15.6" customHeight="1" x14ac:dyDescent="0.3">
      <c r="D31" s="139">
        <v>520</v>
      </c>
      <c r="E31" s="139" t="s">
        <v>59</v>
      </c>
      <c r="F31" s="366">
        <f>GL!Q51</f>
        <v>1477.2727272727273</v>
      </c>
      <c r="G31" s="366"/>
      <c r="H31" s="366"/>
      <c r="I31" s="366"/>
      <c r="J31" s="366">
        <f>F31</f>
        <v>1477.2727272727273</v>
      </c>
      <c r="K31" s="366"/>
    </row>
    <row r="32" spans="4:12" ht="15.6" customHeight="1" x14ac:dyDescent="0.3">
      <c r="D32" s="139">
        <v>525</v>
      </c>
      <c r="E32" s="139" t="s">
        <v>60</v>
      </c>
      <c r="F32" s="366">
        <f>GL!Z53</f>
        <v>850</v>
      </c>
      <c r="G32" s="366"/>
      <c r="H32" s="366">
        <v>285</v>
      </c>
      <c r="I32" s="366"/>
      <c r="J32" s="366">
        <f>F32+H32</f>
        <v>1135</v>
      </c>
      <c r="K32" s="366"/>
    </row>
    <row r="33" spans="4:12" ht="15.6" customHeight="1" x14ac:dyDescent="0.3">
      <c r="D33" s="66">
        <v>527</v>
      </c>
      <c r="E33" s="66" t="s">
        <v>86</v>
      </c>
      <c r="F33" s="366">
        <f>GL!Z76</f>
        <v>25</v>
      </c>
      <c r="G33" s="366"/>
      <c r="H33" s="366"/>
      <c r="I33" s="366"/>
      <c r="J33" s="366">
        <f>F33</f>
        <v>25</v>
      </c>
      <c r="K33" s="366"/>
    </row>
    <row r="34" spans="4:12" ht="15.6" customHeight="1" x14ac:dyDescent="0.3">
      <c r="D34" s="139">
        <v>530</v>
      </c>
      <c r="E34" s="139" t="s">
        <v>61</v>
      </c>
      <c r="F34" s="366">
        <f>GL!H53</f>
        <v>2000</v>
      </c>
      <c r="G34" s="366"/>
      <c r="H34" s="366"/>
      <c r="I34" s="366"/>
      <c r="J34" s="366">
        <f t="shared" ref="J34:J39" si="2">F34</f>
        <v>2000</v>
      </c>
      <c r="K34" s="366"/>
    </row>
    <row r="35" spans="4:12" ht="15.6" customHeight="1" x14ac:dyDescent="0.3">
      <c r="D35" s="66">
        <v>532</v>
      </c>
      <c r="E35" s="66" t="s">
        <v>87</v>
      </c>
      <c r="F35" s="366">
        <f>GL!Q69</f>
        <v>218.18181818181819</v>
      </c>
      <c r="G35" s="366"/>
      <c r="H35" s="366"/>
      <c r="I35" s="366"/>
      <c r="J35" s="366">
        <f t="shared" si="2"/>
        <v>218.18181818181819</v>
      </c>
      <c r="K35" s="366"/>
    </row>
    <row r="36" spans="4:12" ht="15.6" customHeight="1" x14ac:dyDescent="0.3">
      <c r="D36" s="139">
        <v>535</v>
      </c>
      <c r="E36" s="139" t="s">
        <v>62</v>
      </c>
      <c r="F36" s="366">
        <f>GL!Q57</f>
        <v>1716.3636363636365</v>
      </c>
      <c r="G36" s="366"/>
      <c r="H36" s="366"/>
      <c r="I36" s="366"/>
      <c r="J36" s="366">
        <f t="shared" si="2"/>
        <v>1716.3636363636365</v>
      </c>
      <c r="K36" s="366"/>
    </row>
    <row r="37" spans="4:12" ht="15.6" customHeight="1" x14ac:dyDescent="0.3">
      <c r="D37" s="139">
        <v>545</v>
      </c>
      <c r="E37" s="139" t="s">
        <v>63</v>
      </c>
      <c r="F37" s="366">
        <f>GL!Z63</f>
        <v>5272.7272727272721</v>
      </c>
      <c r="G37" s="366"/>
      <c r="H37" s="366"/>
      <c r="I37" s="366"/>
      <c r="J37" s="366">
        <f t="shared" si="2"/>
        <v>5272.7272727272721</v>
      </c>
      <c r="K37" s="366"/>
    </row>
    <row r="38" spans="4:12" ht="15.6" customHeight="1" x14ac:dyDescent="0.3">
      <c r="D38" s="139">
        <v>550</v>
      </c>
      <c r="E38" s="139" t="s">
        <v>88</v>
      </c>
      <c r="F38" s="366">
        <f>GL!H62</f>
        <v>1477.2727272727273</v>
      </c>
      <c r="G38" s="366"/>
      <c r="H38" s="366"/>
      <c r="I38" s="366"/>
      <c r="J38" s="366">
        <f t="shared" si="2"/>
        <v>1477.2727272727273</v>
      </c>
      <c r="K38" s="366"/>
    </row>
    <row r="39" spans="4:12" ht="15.6" customHeight="1" x14ac:dyDescent="0.3">
      <c r="D39" s="139">
        <v>555</v>
      </c>
      <c r="E39" s="139" t="s">
        <v>65</v>
      </c>
      <c r="F39" s="366">
        <f>GL!Q64</f>
        <v>5695.909090909091</v>
      </c>
      <c r="G39" s="366"/>
      <c r="H39" s="366"/>
      <c r="I39" s="366"/>
      <c r="J39" s="366">
        <f t="shared" si="2"/>
        <v>5695.909090909091</v>
      </c>
      <c r="K39" s="366"/>
    </row>
    <row r="40" spans="4:12" ht="15.6" customHeight="1" x14ac:dyDescent="0.3">
      <c r="D40" s="139">
        <v>560</v>
      </c>
      <c r="E40" s="139" t="s">
        <v>66</v>
      </c>
      <c r="F40" s="366">
        <v>20635</v>
      </c>
      <c r="G40" s="366"/>
      <c r="H40" s="366">
        <v>800</v>
      </c>
      <c r="I40" s="366"/>
      <c r="J40" s="366">
        <f>F40+H40</f>
        <v>21435</v>
      </c>
      <c r="K40" s="366"/>
      <c r="L40" s="88"/>
    </row>
    <row r="41" spans="4:12" ht="15.6" customHeight="1" x14ac:dyDescent="0.3">
      <c r="D41" s="145"/>
      <c r="E41" s="145"/>
      <c r="F41" s="94"/>
      <c r="G41" s="94"/>
      <c r="H41" s="94"/>
      <c r="I41" s="94"/>
      <c r="J41" s="94"/>
      <c r="K41" s="94"/>
    </row>
    <row r="42" spans="4:12" ht="15.6" customHeight="1" thickBot="1" x14ac:dyDescent="0.35">
      <c r="D42" s="141"/>
      <c r="E42" s="141"/>
      <c r="F42" s="68">
        <f t="shared" ref="F42:G42" si="3">SUM(F9:F41)</f>
        <v>146170.96727272723</v>
      </c>
      <c r="G42" s="68">
        <f t="shared" si="3"/>
        <v>146170.97454545455</v>
      </c>
      <c r="H42" s="68">
        <f>SUM(H9:H41)</f>
        <v>1585</v>
      </c>
      <c r="I42" s="68">
        <f>SUM(I9:I41)</f>
        <v>1585</v>
      </c>
      <c r="J42" s="68">
        <f>SUM(J9:J41)</f>
        <v>147255.96727272723</v>
      </c>
      <c r="K42" s="68">
        <f>SUM(K9:K41)</f>
        <v>147255.97454545455</v>
      </c>
    </row>
    <row r="43" spans="4:12" ht="16.2" thickTop="1" x14ac:dyDescent="0.3"/>
  </sheetData>
  <sheetProtection algorithmName="SHA-512" hashValue="8gYVJL9rpFJdMcjD3fB+rDptRS7qJM53mrkYItNq4f2Qg8Ca3xdFdCLPFWWebCO50Go8uAsovk9f6pscZqtQTQ==" saltValue="8HtOBOIJUwI3vC0GMbtugA==" spinCount="100000" sheet="1" objects="1" scenarios="1"/>
  <mergeCells count="5">
    <mergeCell ref="D3:G3"/>
    <mergeCell ref="D4:G4"/>
    <mergeCell ref="D5:G5"/>
    <mergeCell ref="H6:I6"/>
    <mergeCell ref="J6:K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12A2F-3A81-4935-A865-40432AC95891}">
  <dimension ref="A1:AL37"/>
  <sheetViews>
    <sheetView topLeftCell="A7" workbookViewId="0">
      <selection activeCell="B12" sqref="B12"/>
    </sheetView>
  </sheetViews>
  <sheetFormatPr defaultRowHeight="15.6" x14ac:dyDescent="0.3"/>
  <cols>
    <col min="1" max="1" width="8.69921875" style="62"/>
    <col min="2" max="2" width="27" style="62" customWidth="1"/>
    <col min="3" max="3" width="8.69921875" style="65"/>
    <col min="4" max="4" width="31.09765625" style="65" bestFit="1" customWidth="1"/>
    <col min="5" max="6" width="11.59765625" style="65" bestFit="1" customWidth="1"/>
    <col min="7" max="7" width="11.5" style="65" bestFit="1" customWidth="1"/>
    <col min="8" max="36" width="8.69921875" style="65"/>
  </cols>
  <sheetData>
    <row r="1" spans="2:38" ht="15.6" customHeight="1" x14ac:dyDescent="0.3">
      <c r="AK1" s="65"/>
      <c r="AL1" s="65"/>
    </row>
    <row r="2" spans="2:38" ht="15.6" customHeight="1" thickBot="1" x14ac:dyDescent="0.35">
      <c r="AK2" s="65"/>
      <c r="AL2" s="65"/>
    </row>
    <row r="3" spans="2:38" ht="15" customHeight="1" x14ac:dyDescent="0.3">
      <c r="D3" s="376" t="s">
        <v>34</v>
      </c>
      <c r="E3" s="377"/>
      <c r="F3" s="377"/>
      <c r="G3" s="378"/>
    </row>
    <row r="4" spans="2:38" ht="15" customHeight="1" x14ac:dyDescent="0.3">
      <c r="D4" s="379" t="s">
        <v>223</v>
      </c>
      <c r="E4" s="380"/>
      <c r="F4" s="380"/>
      <c r="G4" s="381"/>
    </row>
    <row r="5" spans="2:38" ht="15" customHeight="1" x14ac:dyDescent="0.3">
      <c r="D5" s="379" t="s">
        <v>224</v>
      </c>
      <c r="E5" s="380"/>
      <c r="F5" s="380"/>
      <c r="G5" s="381"/>
    </row>
    <row r="6" spans="2:38" ht="15" customHeight="1" x14ac:dyDescent="0.3">
      <c r="D6" s="382"/>
      <c r="E6" s="383"/>
      <c r="F6" s="383"/>
      <c r="G6" s="384"/>
    </row>
    <row r="7" spans="2:38" ht="15" customHeight="1" x14ac:dyDescent="0.3">
      <c r="D7" s="214"/>
      <c r="E7" s="215" t="s">
        <v>40</v>
      </c>
      <c r="F7" s="216" t="s">
        <v>40</v>
      </c>
      <c r="G7" s="217" t="s">
        <v>40</v>
      </c>
    </row>
    <row r="8" spans="2:38" ht="15.6" customHeight="1" x14ac:dyDescent="0.3">
      <c r="D8" s="226" t="s">
        <v>225</v>
      </c>
      <c r="E8" s="227"/>
      <c r="F8" s="227"/>
      <c r="G8" s="228"/>
    </row>
    <row r="9" spans="2:38" ht="15.6" customHeight="1" x14ac:dyDescent="0.3">
      <c r="B9" s="63"/>
      <c r="D9" s="226" t="s">
        <v>226</v>
      </c>
      <c r="E9" s="229">
        <f>'Adj TB'!K23</f>
        <v>110509.45454545454</v>
      </c>
      <c r="F9" s="230"/>
      <c r="G9" s="231"/>
    </row>
    <row r="10" spans="2:38" ht="15.6" customHeight="1" thickBot="1" x14ac:dyDescent="0.35">
      <c r="B10" s="63"/>
      <c r="D10" s="232" t="s">
        <v>227</v>
      </c>
      <c r="E10" s="233">
        <f>'Adj TB'!J24</f>
        <v>112.5</v>
      </c>
      <c r="F10" s="234">
        <f>E9-E10</f>
        <v>110396.95454545454</v>
      </c>
      <c r="G10" s="231"/>
    </row>
    <row r="11" spans="2:38" ht="15.6" customHeight="1" x14ac:dyDescent="0.3">
      <c r="B11" s="63"/>
      <c r="D11" s="232" t="s">
        <v>84</v>
      </c>
      <c r="E11" s="235"/>
      <c r="F11" s="229">
        <f>'Adj TB'!K26</f>
        <v>18.649999999999999</v>
      </c>
      <c r="G11" s="236"/>
    </row>
    <row r="12" spans="2:38" ht="15.6" customHeight="1" thickBot="1" x14ac:dyDescent="0.35">
      <c r="B12" s="63" t="s">
        <v>45</v>
      </c>
      <c r="D12" s="232" t="s">
        <v>83</v>
      </c>
      <c r="E12" s="229"/>
      <c r="F12" s="233">
        <f>'Adj TB'!K25</f>
        <v>65.45</v>
      </c>
      <c r="G12" s="231"/>
    </row>
    <row r="13" spans="2:38" ht="15.6" customHeight="1" x14ac:dyDescent="0.3">
      <c r="B13" s="63" t="s">
        <v>34</v>
      </c>
      <c r="D13" s="226" t="s">
        <v>228</v>
      </c>
      <c r="E13" s="229"/>
      <c r="F13" s="237"/>
      <c r="G13" s="231">
        <f>F10+F11+F12</f>
        <v>110481.05454545454</v>
      </c>
    </row>
    <row r="14" spans="2:38" ht="15.6" customHeight="1" x14ac:dyDescent="0.3">
      <c r="B14" s="63" t="s">
        <v>223</v>
      </c>
      <c r="D14" s="232"/>
      <c r="E14" s="229"/>
      <c r="F14" s="229"/>
      <c r="G14" s="231"/>
    </row>
    <row r="15" spans="2:38" ht="15.6" customHeight="1" x14ac:dyDescent="0.3">
      <c r="B15" s="63"/>
      <c r="D15" s="226" t="s">
        <v>229</v>
      </c>
      <c r="E15" s="229"/>
      <c r="F15" s="229"/>
      <c r="G15" s="229"/>
    </row>
    <row r="16" spans="2:38" ht="15.6" customHeight="1" x14ac:dyDescent="0.3">
      <c r="D16" s="232" t="s">
        <v>56</v>
      </c>
      <c r="E16" s="229"/>
      <c r="F16" s="229">
        <f>'Adj TB'!J27</f>
        <v>10614.863636363636</v>
      </c>
      <c r="G16" s="229"/>
    </row>
    <row r="17" spans="4:7" ht="15.6" customHeight="1" thickBot="1" x14ac:dyDescent="0.35">
      <c r="D17" s="232" t="s">
        <v>230</v>
      </c>
      <c r="E17" s="229"/>
      <c r="F17" s="233">
        <f>'Adj TB'!K28</f>
        <v>108</v>
      </c>
      <c r="G17" s="229"/>
    </row>
    <row r="18" spans="4:7" ht="15.6" customHeight="1" thickBot="1" x14ac:dyDescent="0.35">
      <c r="D18" s="238" t="s">
        <v>231</v>
      </c>
      <c r="E18" s="229"/>
      <c r="F18" s="237"/>
      <c r="G18" s="233">
        <f>F16-F17</f>
        <v>10506.863636363636</v>
      </c>
    </row>
    <row r="19" spans="4:7" ht="15.6" customHeight="1" x14ac:dyDescent="0.3">
      <c r="D19" s="238" t="s">
        <v>232</v>
      </c>
      <c r="E19" s="229"/>
      <c r="F19" s="229"/>
      <c r="G19" s="239">
        <f>G13-G18</f>
        <v>99974.190909090903</v>
      </c>
    </row>
    <row r="20" spans="4:7" ht="15.6" customHeight="1" x14ac:dyDescent="0.3">
      <c r="D20" s="227"/>
      <c r="E20" s="229"/>
      <c r="F20" s="229"/>
      <c r="G20" s="229"/>
    </row>
    <row r="21" spans="4:7" ht="15.6" customHeight="1" x14ac:dyDescent="0.3">
      <c r="D21" s="226" t="s">
        <v>233</v>
      </c>
      <c r="E21" s="229"/>
      <c r="F21" s="229"/>
      <c r="G21" s="229"/>
    </row>
    <row r="22" spans="4:7" ht="15.6" customHeight="1" x14ac:dyDescent="0.3">
      <c r="D22" s="240" t="s">
        <v>57</v>
      </c>
      <c r="E22" s="229"/>
      <c r="F22" s="230">
        <f>'Adj TB'!J29</f>
        <v>809.08999999999992</v>
      </c>
      <c r="G22" s="229"/>
    </row>
    <row r="23" spans="4:7" ht="15.6" customHeight="1" x14ac:dyDescent="0.3">
      <c r="D23" s="240" t="s">
        <v>58</v>
      </c>
      <c r="E23" s="229"/>
      <c r="F23" s="230">
        <f>'Adj TB'!J30</f>
        <v>363.63636363636363</v>
      </c>
      <c r="G23" s="229"/>
    </row>
    <row r="24" spans="4:7" ht="15.6" customHeight="1" x14ac:dyDescent="0.3">
      <c r="D24" s="240" t="s">
        <v>59</v>
      </c>
      <c r="E24" s="229"/>
      <c r="F24" s="230">
        <f>'Adj TB'!J31</f>
        <v>1477.2727272727273</v>
      </c>
      <c r="G24" s="229"/>
    </row>
    <row r="25" spans="4:7" ht="15.6" customHeight="1" x14ac:dyDescent="0.3">
      <c r="D25" s="240" t="s">
        <v>60</v>
      </c>
      <c r="E25" s="229"/>
      <c r="F25" s="230">
        <f>'Adj TB'!J32</f>
        <v>1135</v>
      </c>
      <c r="G25" s="231"/>
    </row>
    <row r="26" spans="4:7" ht="15.6" customHeight="1" x14ac:dyDescent="0.3">
      <c r="D26" s="240" t="s">
        <v>86</v>
      </c>
      <c r="E26" s="229"/>
      <c r="F26" s="230">
        <f>'Adj TB'!J33</f>
        <v>25</v>
      </c>
      <c r="G26" s="229"/>
    </row>
    <row r="27" spans="4:7" ht="15.6" customHeight="1" x14ac:dyDescent="0.3">
      <c r="D27" s="240" t="s">
        <v>61</v>
      </c>
      <c r="E27" s="229"/>
      <c r="F27" s="230">
        <f>'Adj TB'!J34</f>
        <v>2000</v>
      </c>
      <c r="G27" s="229"/>
    </row>
    <row r="28" spans="4:7" ht="15.6" customHeight="1" x14ac:dyDescent="0.3">
      <c r="D28" s="240" t="s">
        <v>87</v>
      </c>
      <c r="E28" s="229"/>
      <c r="F28" s="230">
        <f>'Adj TB'!J35</f>
        <v>218.18181818181819</v>
      </c>
      <c r="G28" s="229"/>
    </row>
    <row r="29" spans="4:7" ht="15.6" customHeight="1" x14ac:dyDescent="0.3">
      <c r="D29" s="240" t="s">
        <v>62</v>
      </c>
      <c r="E29" s="229"/>
      <c r="F29" s="230">
        <f>'Adj TB'!J36</f>
        <v>1716.3636363636365</v>
      </c>
      <c r="G29" s="229"/>
    </row>
    <row r="30" spans="4:7" ht="15.6" customHeight="1" x14ac:dyDescent="0.3">
      <c r="D30" s="240" t="s">
        <v>63</v>
      </c>
      <c r="E30" s="229"/>
      <c r="F30" s="230">
        <f>'Adj TB'!J37</f>
        <v>5272.7272727272721</v>
      </c>
      <c r="G30" s="229"/>
    </row>
    <row r="31" spans="4:7" ht="15.6" customHeight="1" x14ac:dyDescent="0.3">
      <c r="D31" s="240" t="s">
        <v>88</v>
      </c>
      <c r="E31" s="229"/>
      <c r="F31" s="230">
        <f>'Adj TB'!J38</f>
        <v>1477.2727272727273</v>
      </c>
      <c r="G31" s="229"/>
    </row>
    <row r="32" spans="4:7" ht="15.6" customHeight="1" x14ac:dyDescent="0.3">
      <c r="D32" s="240" t="s">
        <v>65</v>
      </c>
      <c r="E32" s="229"/>
      <c r="F32" s="230">
        <f>'Adj TB'!J39</f>
        <v>5695.909090909091</v>
      </c>
      <c r="G32" s="229"/>
    </row>
    <row r="33" spans="4:7" ht="15.6" customHeight="1" thickBot="1" x14ac:dyDescent="0.35">
      <c r="D33" s="240" t="s">
        <v>66</v>
      </c>
      <c r="E33" s="229"/>
      <c r="F33" s="241">
        <f>'Adj TB'!J40</f>
        <v>21435</v>
      </c>
      <c r="G33" s="231"/>
    </row>
    <row r="34" spans="4:7" ht="15.6" customHeight="1" thickBot="1" x14ac:dyDescent="0.35">
      <c r="D34" s="226" t="s">
        <v>234</v>
      </c>
      <c r="E34" s="229"/>
      <c r="F34" s="237"/>
      <c r="G34" s="242">
        <f>SUM(F22:F33)</f>
        <v>41625.453636363636</v>
      </c>
    </row>
    <row r="35" spans="4:7" ht="15.6" customHeight="1" x14ac:dyDescent="0.3">
      <c r="D35" s="226"/>
      <c r="E35" s="229"/>
      <c r="F35" s="229"/>
      <c r="G35" s="243"/>
    </row>
    <row r="36" spans="4:7" ht="15.6" customHeight="1" x14ac:dyDescent="0.3">
      <c r="D36" s="226" t="s">
        <v>235</v>
      </c>
      <c r="E36" s="229"/>
      <c r="F36" s="229"/>
      <c r="G36" s="244">
        <f>G19-G34</f>
        <v>58348.737272727267</v>
      </c>
    </row>
    <row r="37" spans="4:7" ht="15.6" customHeight="1" x14ac:dyDescent="0.3">
      <c r="D37" s="226"/>
      <c r="E37" s="229"/>
      <c r="F37" s="229"/>
      <c r="G37" s="231"/>
    </row>
  </sheetData>
  <sheetProtection algorithmName="SHA-512" hashValue="yQuz4uo6hD7tjMww4685gAS1duYE9anB0lEasWUCLMNuNcDS4r4uTvxDobkUHv3eTVduoKE9K7twiLPyt1iARQ==" saltValue="vgn2FQzcxLdsYW4L7f1ejQ==" spinCount="100000" sheet="1" objects="1" scenarios="1"/>
  <mergeCells count="3">
    <mergeCell ref="D3:G3"/>
    <mergeCell ref="D4:G4"/>
    <mergeCell ref="D5:G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5086D-7666-467B-8736-5CA79A97B1CF}">
  <dimension ref="A1:CJ126"/>
  <sheetViews>
    <sheetView tabSelected="1" workbookViewId="0">
      <selection activeCell="M9" sqref="M9"/>
    </sheetView>
  </sheetViews>
  <sheetFormatPr defaultRowHeight="15.6" x14ac:dyDescent="0.3"/>
  <cols>
    <col min="2" max="2" width="21.19921875" customWidth="1"/>
    <col min="3" max="3" width="8.796875" style="65"/>
    <col min="4" max="4" width="43.19921875" customWidth="1"/>
    <col min="5" max="5" width="9.19921875" bestFit="1" customWidth="1"/>
    <col min="6" max="7" width="9.59765625" bestFit="1" customWidth="1"/>
    <col min="8" max="8" width="9.69921875" bestFit="1" customWidth="1"/>
    <col min="9" max="84" width="8.796875" style="65"/>
  </cols>
  <sheetData>
    <row r="1" spans="1:88" x14ac:dyDescent="0.3">
      <c r="A1" s="253"/>
      <c r="B1" s="253"/>
      <c r="D1" s="65"/>
      <c r="E1" s="65"/>
      <c r="F1" s="65"/>
      <c r="G1" s="65"/>
      <c r="H1" s="65"/>
      <c r="CG1" s="65"/>
      <c r="CH1" s="65"/>
      <c r="CI1" s="65"/>
      <c r="CJ1" s="65"/>
    </row>
    <row r="2" spans="1:88" ht="16.2" thickBot="1" x14ac:dyDescent="0.35">
      <c r="A2" s="253"/>
      <c r="B2" s="253"/>
      <c r="D2" s="65"/>
      <c r="E2" s="65"/>
      <c r="F2" s="65"/>
      <c r="G2" s="65"/>
      <c r="H2" s="65"/>
      <c r="CG2" s="65"/>
      <c r="CH2" s="65"/>
      <c r="CI2" s="65"/>
      <c r="CJ2" s="65"/>
    </row>
    <row r="3" spans="1:88" x14ac:dyDescent="0.3">
      <c r="A3" s="253"/>
      <c r="B3" s="253"/>
      <c r="D3" s="393" t="s">
        <v>34</v>
      </c>
      <c r="E3" s="394"/>
      <c r="F3" s="394"/>
      <c r="G3" s="394"/>
      <c r="H3" s="395"/>
    </row>
    <row r="4" spans="1:88" x14ac:dyDescent="0.3">
      <c r="A4" s="253"/>
      <c r="B4" s="253"/>
      <c r="D4" s="396" t="s">
        <v>236</v>
      </c>
      <c r="E4" s="397"/>
      <c r="F4" s="397"/>
      <c r="G4" s="397"/>
      <c r="H4" s="398"/>
    </row>
    <row r="5" spans="1:88" x14ac:dyDescent="0.3">
      <c r="A5" s="253"/>
      <c r="B5" s="253"/>
      <c r="D5" s="396" t="s">
        <v>237</v>
      </c>
      <c r="E5" s="397"/>
      <c r="F5" s="397"/>
      <c r="G5" s="397"/>
      <c r="H5" s="398"/>
    </row>
    <row r="6" spans="1:88" ht="16.2" thickBot="1" x14ac:dyDescent="0.35">
      <c r="A6" s="253"/>
      <c r="B6" s="253"/>
      <c r="D6" s="399"/>
      <c r="E6" s="400"/>
      <c r="F6" s="400"/>
      <c r="G6" s="400"/>
      <c r="H6" s="401"/>
    </row>
    <row r="7" spans="1:88" x14ac:dyDescent="0.3">
      <c r="A7" s="253"/>
      <c r="B7" s="253"/>
      <c r="D7" s="402"/>
      <c r="E7" s="403" t="s">
        <v>40</v>
      </c>
      <c r="F7" s="403" t="s">
        <v>40</v>
      </c>
      <c r="G7" s="403" t="s">
        <v>40</v>
      </c>
      <c r="H7" s="404" t="s">
        <v>40</v>
      </c>
      <c r="I7" s="418"/>
      <c r="J7" s="418"/>
      <c r="K7" s="418"/>
      <c r="L7" s="418"/>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8"/>
      <c r="AN7" s="418"/>
    </row>
    <row r="8" spans="1:88" x14ac:dyDescent="0.3">
      <c r="A8" s="253"/>
      <c r="B8" s="253"/>
      <c r="D8" s="405" t="s">
        <v>238</v>
      </c>
      <c r="E8" s="385"/>
      <c r="F8" s="385"/>
      <c r="G8" s="385"/>
      <c r="H8" s="406"/>
      <c r="I8" s="418"/>
      <c r="J8" s="418"/>
      <c r="K8" s="418"/>
      <c r="L8" s="418"/>
      <c r="M8" s="418"/>
      <c r="N8" s="418"/>
      <c r="O8" s="418"/>
      <c r="P8" s="418"/>
      <c r="Q8" s="418"/>
      <c r="R8" s="418"/>
      <c r="S8" s="418"/>
      <c r="T8" s="418"/>
      <c r="U8" s="418"/>
      <c r="V8" s="418"/>
      <c r="W8" s="418"/>
      <c r="X8" s="418"/>
      <c r="Y8" s="418"/>
      <c r="Z8" s="418"/>
      <c r="AA8" s="418"/>
      <c r="AB8" s="418"/>
      <c r="AC8" s="418"/>
      <c r="AD8" s="418"/>
      <c r="AE8" s="418"/>
      <c r="AF8" s="418"/>
      <c r="AG8" s="418"/>
      <c r="AH8" s="418"/>
      <c r="AI8" s="418"/>
      <c r="AJ8" s="418"/>
      <c r="AK8" s="418"/>
      <c r="AL8" s="418"/>
      <c r="AM8" s="418"/>
      <c r="AN8" s="418"/>
    </row>
    <row r="9" spans="1:88" x14ac:dyDescent="0.3">
      <c r="A9" s="253"/>
      <c r="B9" s="253"/>
      <c r="D9" s="405" t="s">
        <v>239</v>
      </c>
      <c r="E9" s="385"/>
      <c r="F9" s="385"/>
      <c r="G9" s="385"/>
      <c r="H9" s="406"/>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row>
    <row r="10" spans="1:88" x14ac:dyDescent="0.3">
      <c r="A10" s="253"/>
      <c r="B10" s="253"/>
      <c r="D10" s="407" t="s">
        <v>41</v>
      </c>
      <c r="E10" s="385"/>
      <c r="F10" s="385">
        <f>'Adj TB'!J9</f>
        <v>6830.6500000000015</v>
      </c>
      <c r="G10" s="385"/>
      <c r="H10" s="406"/>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row>
    <row r="11" spans="1:88" x14ac:dyDescent="0.3">
      <c r="A11" s="253"/>
      <c r="B11" s="253"/>
      <c r="D11" s="407" t="s">
        <v>42</v>
      </c>
      <c r="E11" s="385"/>
      <c r="F11" s="385">
        <f>'Adj TB'!J10</f>
        <v>65000</v>
      </c>
      <c r="G11" s="385"/>
      <c r="H11" s="406"/>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row>
    <row r="12" spans="1:88" x14ac:dyDescent="0.3">
      <c r="A12" s="253"/>
      <c r="B12" s="253"/>
      <c r="D12" s="407" t="s">
        <v>43</v>
      </c>
      <c r="E12" s="385"/>
      <c r="F12" s="385">
        <f>'Adj TB'!J11</f>
        <v>7072.5</v>
      </c>
      <c r="G12" s="385"/>
      <c r="H12" s="406"/>
      <c r="I12" s="418"/>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row>
    <row r="13" spans="1:88" ht="16.2" thickBot="1" x14ac:dyDescent="0.35">
      <c r="A13" s="426" t="s">
        <v>45</v>
      </c>
      <c r="B13" s="426"/>
      <c r="D13" s="407" t="s">
        <v>80</v>
      </c>
      <c r="E13" s="385"/>
      <c r="F13" s="386">
        <f>'Adj TB'!J12</f>
        <v>500</v>
      </c>
      <c r="G13" s="385"/>
      <c r="H13" s="406"/>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row>
    <row r="14" spans="1:88" x14ac:dyDescent="0.3">
      <c r="A14" s="426" t="s">
        <v>34</v>
      </c>
      <c r="B14" s="426"/>
      <c r="D14" s="405" t="s">
        <v>240</v>
      </c>
      <c r="E14" s="385"/>
      <c r="F14" s="387"/>
      <c r="G14" s="385">
        <f>SUM(F10:F13)</f>
        <v>79403.149999999994</v>
      </c>
      <c r="H14" s="406"/>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N14" s="418"/>
    </row>
    <row r="15" spans="1:88" x14ac:dyDescent="0.3">
      <c r="A15" s="427" t="s">
        <v>236</v>
      </c>
      <c r="B15" s="427"/>
      <c r="D15" s="405"/>
      <c r="E15" s="385"/>
      <c r="F15" s="385"/>
      <c r="G15" s="385"/>
      <c r="H15" s="406"/>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8"/>
    </row>
    <row r="16" spans="1:88" x14ac:dyDescent="0.3">
      <c r="A16" s="253"/>
      <c r="B16" s="253"/>
      <c r="D16" s="405" t="s">
        <v>241</v>
      </c>
      <c r="E16" s="385"/>
      <c r="F16" s="385"/>
      <c r="G16" s="385"/>
      <c r="H16" s="406"/>
      <c r="I16" s="418"/>
      <c r="J16" s="418"/>
      <c r="K16" s="418"/>
      <c r="L16" s="418"/>
      <c r="M16" s="418"/>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8"/>
    </row>
    <row r="17" spans="1:40" x14ac:dyDescent="0.3">
      <c r="A17" s="253"/>
      <c r="B17" s="253"/>
      <c r="D17" s="407" t="s">
        <v>242</v>
      </c>
      <c r="E17" s="385"/>
      <c r="F17" s="385"/>
      <c r="G17" s="385"/>
      <c r="H17" s="406"/>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8"/>
      <c r="AK17" s="418"/>
      <c r="AL17" s="418"/>
      <c r="AM17" s="418"/>
      <c r="AN17" s="418"/>
    </row>
    <row r="18" spans="1:40" x14ac:dyDescent="0.3">
      <c r="A18" s="253"/>
      <c r="B18" s="253"/>
      <c r="D18" s="407" t="s">
        <v>243</v>
      </c>
      <c r="E18" s="385">
        <f>'Adj TB'!J13</f>
        <v>3500</v>
      </c>
      <c r="F18" s="385"/>
      <c r="G18" s="385"/>
      <c r="H18" s="406"/>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8"/>
    </row>
    <row r="19" spans="1:40" ht="16.2" thickBot="1" x14ac:dyDescent="0.35">
      <c r="A19" s="253"/>
      <c r="B19" s="253"/>
      <c r="D19" s="407" t="s">
        <v>244</v>
      </c>
      <c r="E19" s="386">
        <f>-1165</f>
        <v>-1165</v>
      </c>
      <c r="F19" s="385">
        <f>E18+E19</f>
        <v>2335</v>
      </c>
      <c r="G19" s="388"/>
      <c r="H19" s="406"/>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8"/>
    </row>
    <row r="20" spans="1:40" x14ac:dyDescent="0.3">
      <c r="A20" s="253"/>
      <c r="B20" s="253"/>
      <c r="D20" s="407" t="s">
        <v>47</v>
      </c>
      <c r="E20" s="387">
        <f>'Adj TB'!J15</f>
        <v>12000</v>
      </c>
      <c r="F20" s="387"/>
      <c r="G20" s="385"/>
      <c r="H20" s="406"/>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8"/>
      <c r="AN20" s="418"/>
    </row>
    <row r="21" spans="1:40" x14ac:dyDescent="0.3">
      <c r="A21" s="253"/>
      <c r="B21" s="253"/>
      <c r="D21" s="407" t="s">
        <v>245</v>
      </c>
      <c r="E21" s="389">
        <v>-970</v>
      </c>
      <c r="F21" s="390">
        <f>E20+E21</f>
        <v>11030</v>
      </c>
      <c r="G21" s="385"/>
      <c r="H21" s="40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c r="AM21" s="418"/>
      <c r="AN21" s="418"/>
    </row>
    <row r="22" spans="1:40" x14ac:dyDescent="0.3">
      <c r="A22" s="253"/>
      <c r="B22" s="253"/>
      <c r="D22" s="405" t="s">
        <v>246</v>
      </c>
      <c r="E22" s="385"/>
      <c r="F22" s="387"/>
      <c r="G22" s="389">
        <f>F19+F21</f>
        <v>13365</v>
      </c>
      <c r="H22" s="409"/>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row>
    <row r="23" spans="1:40" ht="16.2" thickBot="1" x14ac:dyDescent="0.35">
      <c r="A23" s="253"/>
      <c r="B23" s="253"/>
      <c r="D23" s="405" t="s">
        <v>247</v>
      </c>
      <c r="E23" s="385"/>
      <c r="F23" s="385"/>
      <c r="G23" s="387"/>
      <c r="H23" s="410">
        <f>G14+G22</f>
        <v>92768.15</v>
      </c>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row>
    <row r="24" spans="1:40" ht="16.2" thickTop="1" x14ac:dyDescent="0.3">
      <c r="A24" s="253"/>
      <c r="B24" s="253"/>
      <c r="D24" s="407"/>
      <c r="E24" s="385"/>
      <c r="F24" s="385"/>
      <c r="G24" s="385"/>
      <c r="H24" s="411"/>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row>
    <row r="25" spans="1:40" x14ac:dyDescent="0.3">
      <c r="A25" s="253"/>
      <c r="B25" s="253"/>
      <c r="D25" s="405" t="s">
        <v>248</v>
      </c>
      <c r="E25" s="385"/>
      <c r="F25" s="385"/>
      <c r="G25" s="385"/>
      <c r="H25" s="406"/>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418"/>
      <c r="AN25" s="418"/>
    </row>
    <row r="26" spans="1:40" x14ac:dyDescent="0.3">
      <c r="A26" s="253"/>
      <c r="B26" s="253"/>
      <c r="D26" s="405" t="s">
        <v>249</v>
      </c>
      <c r="E26" s="385"/>
      <c r="F26" s="385"/>
      <c r="G26" s="385"/>
      <c r="H26" s="406"/>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c r="AM26" s="418"/>
      <c r="AN26" s="418"/>
    </row>
    <row r="27" spans="1:40" x14ac:dyDescent="0.3">
      <c r="A27" s="253"/>
      <c r="B27" s="253"/>
      <c r="D27" s="407" t="s">
        <v>52</v>
      </c>
      <c r="E27" s="385"/>
      <c r="F27" s="385">
        <f>'Adj TB'!K19</f>
        <v>1500</v>
      </c>
      <c r="G27" s="385"/>
      <c r="H27" s="406"/>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row>
    <row r="28" spans="1:40" x14ac:dyDescent="0.3">
      <c r="A28" s="253"/>
      <c r="B28" s="253"/>
      <c r="D28" s="407" t="s">
        <v>250</v>
      </c>
      <c r="E28" s="385"/>
      <c r="F28" s="385">
        <f>'Adj TB'!K17</f>
        <v>5258</v>
      </c>
      <c r="G28" s="385"/>
      <c r="H28" s="406"/>
      <c r="I28" s="419"/>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row>
    <row r="29" spans="1:40" x14ac:dyDescent="0.3">
      <c r="A29" s="253"/>
      <c r="B29" s="253"/>
      <c r="D29" s="407" t="s">
        <v>251</v>
      </c>
      <c r="E29" s="385"/>
      <c r="F29" s="385">
        <f>'Adj TB'!K18</f>
        <v>1361.42</v>
      </c>
      <c r="G29" s="385"/>
      <c r="H29" s="406"/>
      <c r="I29" s="419"/>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row>
    <row r="30" spans="1:40" ht="16.2" thickBot="1" x14ac:dyDescent="0.35">
      <c r="A30" s="253"/>
      <c r="B30" s="253"/>
      <c r="D30" s="407" t="s">
        <v>81</v>
      </c>
      <c r="E30" s="391"/>
      <c r="F30" s="386">
        <f>'Adj TB'!K20</f>
        <v>800</v>
      </c>
      <c r="G30" s="388"/>
      <c r="H30" s="406"/>
      <c r="I30" s="419"/>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row>
    <row r="31" spans="1:40" ht="16.2" thickBot="1" x14ac:dyDescent="0.35">
      <c r="A31" s="253"/>
      <c r="B31" s="253"/>
      <c r="D31" s="405" t="s">
        <v>252</v>
      </c>
      <c r="E31" s="385"/>
      <c r="F31" s="387"/>
      <c r="G31" s="386">
        <f>SUM(F27:F30)</f>
        <v>8919.42</v>
      </c>
      <c r="H31" s="406"/>
      <c r="I31" s="419"/>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row>
    <row r="32" spans="1:40" x14ac:dyDescent="0.3">
      <c r="A32" s="253"/>
      <c r="B32" s="253"/>
      <c r="D32" s="405" t="s">
        <v>253</v>
      </c>
      <c r="E32" s="385"/>
      <c r="F32" s="385"/>
      <c r="G32" s="387"/>
      <c r="H32" s="406">
        <f>G31</f>
        <v>8919.42</v>
      </c>
      <c r="I32" s="419"/>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row>
    <row r="33" spans="1:40" x14ac:dyDescent="0.3">
      <c r="A33" s="253"/>
      <c r="B33" s="253"/>
      <c r="D33" s="405"/>
      <c r="E33" s="385"/>
      <c r="F33" s="385"/>
      <c r="G33" s="385"/>
      <c r="H33" s="406"/>
      <c r="I33" s="419"/>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row>
    <row r="34" spans="1:40" x14ac:dyDescent="0.3">
      <c r="A34" s="253"/>
      <c r="B34" s="253"/>
      <c r="D34" s="405" t="s">
        <v>254</v>
      </c>
      <c r="E34" s="385"/>
      <c r="F34" s="385"/>
      <c r="G34" s="385"/>
      <c r="H34" s="406"/>
      <c r="I34" s="419"/>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row>
    <row r="35" spans="1:40" x14ac:dyDescent="0.3">
      <c r="A35" s="253"/>
      <c r="B35" s="253"/>
      <c r="D35" s="407" t="s">
        <v>255</v>
      </c>
      <c r="E35" s="385"/>
      <c r="F35" s="385"/>
      <c r="G35" s="385">
        <f>'Adj TB'!K21</f>
        <v>22500</v>
      </c>
      <c r="H35" s="406"/>
      <c r="I35" s="419"/>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row>
    <row r="36" spans="1:40" x14ac:dyDescent="0.3">
      <c r="A36" s="253"/>
      <c r="B36" s="253"/>
      <c r="D36" s="407" t="s">
        <v>256</v>
      </c>
      <c r="E36" s="385"/>
      <c r="F36" s="385"/>
      <c r="G36" s="385">
        <f>'Adj TB'!K22</f>
        <v>3000</v>
      </c>
      <c r="H36" s="406"/>
      <c r="I36" s="419"/>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row>
    <row r="37" spans="1:40" ht="16.2" thickBot="1" x14ac:dyDescent="0.35">
      <c r="A37" s="253"/>
      <c r="B37" s="253"/>
      <c r="D37" s="407" t="s">
        <v>257</v>
      </c>
      <c r="E37" s="385"/>
      <c r="F37" s="391"/>
      <c r="G37" s="386">
        <f>'P&amp;L'!G36</f>
        <v>58348.737272727267</v>
      </c>
      <c r="H37" s="412">
        <f>G35+G36+G37</f>
        <v>83848.737272727274</v>
      </c>
      <c r="I37" s="419"/>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row>
    <row r="38" spans="1:40" ht="16.2" thickBot="1" x14ac:dyDescent="0.35">
      <c r="A38" s="253"/>
      <c r="B38" s="253"/>
      <c r="D38" s="405" t="s">
        <v>258</v>
      </c>
      <c r="E38" s="385"/>
      <c r="F38" s="385"/>
      <c r="G38" s="392"/>
      <c r="H38" s="413">
        <f>SUM(H32:H37)</f>
        <v>92768.157272727272</v>
      </c>
      <c r="I38" s="422" t="s">
        <v>259</v>
      </c>
      <c r="J38" s="423"/>
      <c r="K38" s="423"/>
      <c r="L38" s="423"/>
      <c r="M38" s="423"/>
      <c r="N38" s="423"/>
      <c r="O38" s="423"/>
      <c r="P38" s="423"/>
      <c r="Q38" s="424"/>
      <c r="R38" s="424"/>
      <c r="S38" s="418"/>
      <c r="T38" s="418"/>
      <c r="U38" s="418"/>
      <c r="V38" s="418"/>
      <c r="W38" s="418"/>
      <c r="X38" s="418"/>
      <c r="Y38" s="418"/>
      <c r="Z38" s="418"/>
      <c r="AA38" s="418"/>
      <c r="AB38" s="418"/>
      <c r="AC38" s="418"/>
      <c r="AD38" s="418"/>
      <c r="AE38" s="418"/>
      <c r="AF38" s="418"/>
      <c r="AG38" s="418"/>
      <c r="AH38" s="418"/>
      <c r="AI38" s="418"/>
      <c r="AJ38" s="418"/>
      <c r="AK38" s="418"/>
      <c r="AL38" s="418"/>
      <c r="AM38" s="418"/>
      <c r="AN38" s="418"/>
    </row>
    <row r="39" spans="1:40" ht="16.8" thickTop="1" thickBot="1" x14ac:dyDescent="0.35">
      <c r="A39" s="253"/>
      <c r="B39" s="253"/>
      <c r="D39" s="414"/>
      <c r="E39" s="415"/>
      <c r="F39" s="415"/>
      <c r="G39" s="416"/>
      <c r="H39" s="417"/>
      <c r="I39" s="419"/>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8"/>
    </row>
    <row r="40" spans="1:40" x14ac:dyDescent="0.3">
      <c r="A40" s="253"/>
      <c r="B40" s="253"/>
      <c r="D40" s="420"/>
      <c r="E40" s="421"/>
      <c r="F40" s="421"/>
      <c r="G40" s="425"/>
      <c r="H40" s="425"/>
      <c r="I40" s="419"/>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row>
    <row r="41" spans="1:40" x14ac:dyDescent="0.3">
      <c r="A41" s="253"/>
      <c r="B41" s="253"/>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row>
    <row r="42" spans="1:40" x14ac:dyDescent="0.3">
      <c r="A42" s="253"/>
      <c r="B42" s="253"/>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c r="AM42" s="418"/>
      <c r="AN42" s="418"/>
    </row>
    <row r="43" spans="1:40" x14ac:dyDescent="0.3">
      <c r="A43" s="253"/>
      <c r="B43" s="253"/>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8"/>
    </row>
    <row r="44" spans="1:40" x14ac:dyDescent="0.3">
      <c r="A44" s="253"/>
      <c r="B44" s="253"/>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c r="AN44" s="418"/>
    </row>
    <row r="45" spans="1:40" x14ac:dyDescent="0.3">
      <c r="A45" s="253"/>
      <c r="B45" s="253"/>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8"/>
    </row>
    <row r="46" spans="1:40" x14ac:dyDescent="0.3">
      <c r="A46" s="253"/>
      <c r="B46" s="253"/>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c r="AM46" s="418"/>
      <c r="AN46" s="418"/>
    </row>
    <row r="47" spans="1:40" x14ac:dyDescent="0.3">
      <c r="A47" s="253"/>
      <c r="B47" s="253"/>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c r="AN47" s="418"/>
    </row>
    <row r="48" spans="1:40" x14ac:dyDescent="0.3">
      <c r="A48" s="253"/>
      <c r="B48" s="253"/>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8"/>
    </row>
    <row r="49" spans="1:40" x14ac:dyDescent="0.3">
      <c r="A49" s="253"/>
      <c r="B49" s="253"/>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row>
    <row r="50" spans="1:40" x14ac:dyDescent="0.3">
      <c r="A50" s="253"/>
      <c r="B50" s="253"/>
      <c r="D50" s="65"/>
      <c r="E50" s="65"/>
      <c r="F50" s="65"/>
      <c r="G50" s="65"/>
      <c r="H50" s="65"/>
    </row>
    <row r="51" spans="1:40" x14ac:dyDescent="0.3">
      <c r="A51" s="253"/>
      <c r="B51" s="253"/>
      <c r="D51" s="65"/>
      <c r="E51" s="65"/>
      <c r="F51" s="65"/>
      <c r="G51" s="65"/>
      <c r="H51" s="65"/>
    </row>
    <row r="52" spans="1:40" x14ac:dyDescent="0.3">
      <c r="A52" s="253"/>
      <c r="B52" s="253"/>
      <c r="D52" s="65"/>
      <c r="E52" s="65"/>
      <c r="F52" s="65"/>
      <c r="G52" s="65"/>
      <c r="H52" s="65"/>
    </row>
    <row r="53" spans="1:40" x14ac:dyDescent="0.3">
      <c r="A53" s="253"/>
      <c r="B53" s="253"/>
      <c r="D53" s="65"/>
      <c r="E53" s="65"/>
      <c r="F53" s="65"/>
      <c r="G53" s="65"/>
      <c r="H53" s="65"/>
    </row>
    <row r="54" spans="1:40" x14ac:dyDescent="0.3">
      <c r="A54" s="253"/>
      <c r="B54" s="253"/>
      <c r="D54" s="65"/>
      <c r="E54" s="65"/>
      <c r="F54" s="65"/>
      <c r="G54" s="65"/>
      <c r="H54" s="65"/>
    </row>
    <row r="55" spans="1:40" x14ac:dyDescent="0.3">
      <c r="A55" s="253"/>
      <c r="B55" s="253"/>
      <c r="D55" s="65"/>
      <c r="E55" s="65"/>
      <c r="F55" s="65"/>
      <c r="G55" s="65"/>
      <c r="H55" s="65"/>
    </row>
    <row r="56" spans="1:40" x14ac:dyDescent="0.3">
      <c r="A56" s="253"/>
      <c r="B56" s="253"/>
      <c r="D56" s="65"/>
      <c r="E56" s="65"/>
      <c r="F56" s="65"/>
      <c r="G56" s="65"/>
      <c r="H56" s="65"/>
    </row>
    <row r="57" spans="1:40" x14ac:dyDescent="0.3">
      <c r="A57" s="253"/>
      <c r="B57" s="253"/>
      <c r="D57" s="65"/>
      <c r="E57" s="65"/>
      <c r="F57" s="65"/>
      <c r="G57" s="65"/>
      <c r="H57" s="65"/>
    </row>
    <row r="58" spans="1:40" x14ac:dyDescent="0.3">
      <c r="A58" s="253"/>
      <c r="B58" s="253"/>
      <c r="D58" s="65"/>
      <c r="E58" s="65"/>
      <c r="F58" s="65"/>
      <c r="G58" s="65"/>
      <c r="H58" s="65"/>
    </row>
    <row r="59" spans="1:40" x14ac:dyDescent="0.3">
      <c r="A59" s="253"/>
      <c r="B59" s="253"/>
      <c r="D59" s="65"/>
      <c r="E59" s="65"/>
      <c r="F59" s="65"/>
      <c r="G59" s="65"/>
      <c r="H59" s="65"/>
    </row>
    <row r="60" spans="1:40" x14ac:dyDescent="0.3">
      <c r="A60" s="253"/>
      <c r="B60" s="253"/>
      <c r="D60" s="65"/>
      <c r="E60" s="65"/>
      <c r="F60" s="65"/>
      <c r="G60" s="65"/>
      <c r="H60" s="65"/>
    </row>
    <row r="61" spans="1:40" x14ac:dyDescent="0.3">
      <c r="A61" s="253"/>
      <c r="B61" s="253"/>
      <c r="D61" s="65"/>
      <c r="E61" s="65"/>
      <c r="F61" s="65"/>
      <c r="G61" s="65"/>
      <c r="H61" s="65"/>
    </row>
    <row r="62" spans="1:40" x14ac:dyDescent="0.3">
      <c r="A62" s="253"/>
      <c r="B62" s="253"/>
      <c r="D62" s="65"/>
      <c r="E62" s="65"/>
      <c r="F62" s="65"/>
      <c r="G62" s="65"/>
      <c r="H62" s="65"/>
    </row>
    <row r="63" spans="1:40" x14ac:dyDescent="0.3">
      <c r="A63" s="253"/>
      <c r="B63" s="253"/>
      <c r="D63" s="65"/>
      <c r="E63" s="65"/>
      <c r="F63" s="65"/>
      <c r="G63" s="65"/>
      <c r="H63" s="65"/>
    </row>
    <row r="64" spans="1:40" x14ac:dyDescent="0.3">
      <c r="A64" s="253"/>
      <c r="B64" s="253"/>
      <c r="D64" s="65"/>
      <c r="E64" s="65"/>
      <c r="F64" s="65"/>
      <c r="G64" s="65"/>
      <c r="H64" s="65"/>
    </row>
    <row r="65" spans="1:8" x14ac:dyDescent="0.3">
      <c r="A65" s="253"/>
      <c r="B65" s="253"/>
      <c r="D65" s="65"/>
      <c r="E65" s="65"/>
      <c r="F65" s="65"/>
      <c r="G65" s="65"/>
      <c r="H65" s="65"/>
    </row>
    <row r="66" spans="1:8" x14ac:dyDescent="0.3">
      <c r="A66" s="253"/>
      <c r="B66" s="253"/>
      <c r="D66" s="65"/>
      <c r="E66" s="65"/>
      <c r="F66" s="65"/>
      <c r="G66" s="65"/>
      <c r="H66" s="65"/>
    </row>
    <row r="67" spans="1:8" x14ac:dyDescent="0.3">
      <c r="A67" s="253"/>
      <c r="B67" s="253"/>
      <c r="D67" s="65"/>
      <c r="E67" s="65"/>
      <c r="F67" s="65"/>
      <c r="G67" s="65"/>
      <c r="H67" s="65"/>
    </row>
    <row r="68" spans="1:8" x14ac:dyDescent="0.3">
      <c r="A68" s="253"/>
      <c r="B68" s="253"/>
      <c r="D68" s="65"/>
      <c r="E68" s="65"/>
      <c r="F68" s="65"/>
      <c r="G68" s="65"/>
      <c r="H68" s="65"/>
    </row>
    <row r="69" spans="1:8" x14ac:dyDescent="0.3">
      <c r="A69" s="253"/>
      <c r="B69" s="253"/>
      <c r="D69" s="65"/>
      <c r="E69" s="65"/>
      <c r="F69" s="65"/>
      <c r="G69" s="65"/>
      <c r="H69" s="65"/>
    </row>
    <row r="70" spans="1:8" x14ac:dyDescent="0.3">
      <c r="A70" s="253"/>
      <c r="B70" s="253"/>
      <c r="D70" s="65"/>
      <c r="E70" s="65"/>
      <c r="F70" s="65"/>
      <c r="G70" s="65"/>
      <c r="H70" s="65"/>
    </row>
    <row r="71" spans="1:8" x14ac:dyDescent="0.3">
      <c r="A71" s="253"/>
      <c r="B71" s="253"/>
      <c r="D71" s="65"/>
      <c r="E71" s="65"/>
      <c r="F71" s="65"/>
      <c r="G71" s="65"/>
      <c r="H71" s="65"/>
    </row>
    <row r="72" spans="1:8" x14ac:dyDescent="0.3">
      <c r="A72" s="253"/>
      <c r="B72" s="253"/>
      <c r="D72" s="65"/>
      <c r="E72" s="65"/>
      <c r="F72" s="65"/>
      <c r="G72" s="65"/>
      <c r="H72" s="65"/>
    </row>
    <row r="73" spans="1:8" x14ac:dyDescent="0.3">
      <c r="A73" s="253"/>
      <c r="B73" s="253"/>
      <c r="D73" s="65"/>
      <c r="E73" s="65"/>
      <c r="F73" s="65"/>
      <c r="G73" s="65"/>
      <c r="H73" s="65"/>
    </row>
    <row r="74" spans="1:8" x14ac:dyDescent="0.3">
      <c r="A74" s="253"/>
      <c r="B74" s="253"/>
      <c r="D74" s="65"/>
      <c r="E74" s="65"/>
      <c r="F74" s="65"/>
      <c r="G74" s="65"/>
      <c r="H74" s="65"/>
    </row>
    <row r="75" spans="1:8" x14ac:dyDescent="0.3">
      <c r="A75" s="253"/>
      <c r="B75" s="253"/>
      <c r="D75" s="65"/>
      <c r="E75" s="65"/>
      <c r="F75" s="65"/>
      <c r="G75" s="65"/>
      <c r="H75" s="65"/>
    </row>
    <row r="76" spans="1:8" x14ac:dyDescent="0.3">
      <c r="A76" s="253"/>
      <c r="B76" s="253"/>
      <c r="D76" s="65"/>
      <c r="E76" s="65"/>
      <c r="F76" s="65"/>
      <c r="G76" s="65"/>
      <c r="H76" s="65"/>
    </row>
    <row r="77" spans="1:8" x14ac:dyDescent="0.3">
      <c r="A77" s="253"/>
      <c r="B77" s="253"/>
      <c r="D77" s="65"/>
      <c r="E77" s="65"/>
      <c r="F77" s="65"/>
      <c r="G77" s="65"/>
      <c r="H77" s="65"/>
    </row>
    <row r="78" spans="1:8" x14ac:dyDescent="0.3">
      <c r="A78" s="253"/>
      <c r="B78" s="253"/>
      <c r="D78" s="65"/>
      <c r="E78" s="65"/>
      <c r="F78" s="65"/>
      <c r="G78" s="65"/>
      <c r="H78" s="65"/>
    </row>
    <row r="79" spans="1:8" x14ac:dyDescent="0.3">
      <c r="A79" s="253"/>
      <c r="B79" s="253"/>
      <c r="D79" s="65"/>
      <c r="E79" s="65"/>
      <c r="F79" s="65"/>
      <c r="G79" s="65"/>
      <c r="H79" s="65"/>
    </row>
    <row r="80" spans="1:8" x14ac:dyDescent="0.3">
      <c r="A80" s="253"/>
      <c r="B80" s="253"/>
      <c r="D80" s="65"/>
      <c r="E80" s="65"/>
      <c r="F80" s="65"/>
      <c r="G80" s="65"/>
      <c r="H80" s="65"/>
    </row>
    <row r="81" spans="1:8" x14ac:dyDescent="0.3">
      <c r="A81" s="253"/>
      <c r="B81" s="253"/>
      <c r="D81" s="65"/>
      <c r="E81" s="65"/>
      <c r="F81" s="65"/>
      <c r="G81" s="65"/>
      <c r="H81" s="65"/>
    </row>
    <row r="82" spans="1:8" x14ac:dyDescent="0.3">
      <c r="A82" s="253"/>
      <c r="B82" s="253"/>
      <c r="D82" s="65"/>
      <c r="E82" s="65"/>
      <c r="F82" s="65"/>
      <c r="G82" s="65"/>
      <c r="H82" s="65"/>
    </row>
    <row r="83" spans="1:8" x14ac:dyDescent="0.3">
      <c r="A83" s="253"/>
      <c r="B83" s="253"/>
      <c r="D83" s="65"/>
      <c r="E83" s="65"/>
      <c r="F83" s="65"/>
      <c r="G83" s="65"/>
      <c r="H83" s="65"/>
    </row>
    <row r="84" spans="1:8" x14ac:dyDescent="0.3">
      <c r="A84" s="253"/>
      <c r="B84" s="253"/>
      <c r="D84" s="65"/>
      <c r="E84" s="65"/>
      <c r="F84" s="65"/>
      <c r="G84" s="65"/>
      <c r="H84" s="65"/>
    </row>
    <row r="85" spans="1:8" x14ac:dyDescent="0.3">
      <c r="A85" s="253"/>
      <c r="B85" s="253"/>
      <c r="D85" s="65"/>
      <c r="E85" s="65"/>
      <c r="F85" s="65"/>
      <c r="G85" s="65"/>
      <c r="H85" s="65"/>
    </row>
    <row r="86" spans="1:8" x14ac:dyDescent="0.3">
      <c r="A86" s="253"/>
      <c r="B86" s="253"/>
      <c r="D86" s="65"/>
      <c r="E86" s="65"/>
      <c r="F86" s="65"/>
      <c r="G86" s="65"/>
      <c r="H86" s="65"/>
    </row>
    <row r="87" spans="1:8" x14ac:dyDescent="0.3">
      <c r="A87" s="253"/>
      <c r="B87" s="253"/>
      <c r="D87" s="65"/>
      <c r="E87" s="65"/>
      <c r="F87" s="65"/>
      <c r="G87" s="65"/>
      <c r="H87" s="65"/>
    </row>
    <row r="88" spans="1:8" x14ac:dyDescent="0.3">
      <c r="A88" s="253"/>
      <c r="B88" s="253"/>
      <c r="D88" s="65"/>
      <c r="E88" s="65"/>
      <c r="F88" s="65"/>
      <c r="G88" s="65"/>
      <c r="H88" s="65"/>
    </row>
    <row r="89" spans="1:8" x14ac:dyDescent="0.3">
      <c r="A89" s="253"/>
      <c r="B89" s="253"/>
      <c r="D89" s="65"/>
      <c r="E89" s="65"/>
      <c r="F89" s="65"/>
      <c r="G89" s="65"/>
      <c r="H89" s="65"/>
    </row>
    <row r="90" spans="1:8" x14ac:dyDescent="0.3">
      <c r="A90" s="253"/>
      <c r="B90" s="253"/>
      <c r="D90" s="65"/>
      <c r="E90" s="65"/>
      <c r="F90" s="65"/>
      <c r="G90" s="65"/>
      <c r="H90" s="65"/>
    </row>
    <row r="91" spans="1:8" x14ac:dyDescent="0.3">
      <c r="A91" s="253"/>
      <c r="B91" s="253"/>
      <c r="D91" s="65"/>
      <c r="E91" s="65"/>
      <c r="F91" s="65"/>
      <c r="G91" s="65"/>
      <c r="H91" s="65"/>
    </row>
    <row r="92" spans="1:8" x14ac:dyDescent="0.3">
      <c r="A92" s="253"/>
      <c r="B92" s="253"/>
      <c r="D92" s="65"/>
      <c r="E92" s="65"/>
      <c r="F92" s="65"/>
      <c r="G92" s="65"/>
      <c r="H92" s="65"/>
    </row>
    <row r="93" spans="1:8" x14ac:dyDescent="0.3">
      <c r="A93" s="253"/>
      <c r="B93" s="253"/>
      <c r="D93" s="65"/>
      <c r="E93" s="65"/>
      <c r="F93" s="65"/>
      <c r="G93" s="65"/>
      <c r="H93" s="65"/>
    </row>
    <row r="94" spans="1:8" x14ac:dyDescent="0.3">
      <c r="A94" s="253"/>
      <c r="B94" s="253"/>
      <c r="D94" s="65"/>
      <c r="E94" s="65"/>
      <c r="F94" s="65"/>
      <c r="G94" s="65"/>
      <c r="H94" s="65"/>
    </row>
    <row r="95" spans="1:8" x14ac:dyDescent="0.3">
      <c r="A95" s="253"/>
      <c r="B95" s="253"/>
      <c r="D95" s="65"/>
      <c r="E95" s="65"/>
      <c r="F95" s="65"/>
      <c r="G95" s="65"/>
      <c r="H95" s="65"/>
    </row>
    <row r="96" spans="1:8" x14ac:dyDescent="0.3">
      <c r="A96" s="253"/>
      <c r="B96" s="253"/>
      <c r="D96" s="65"/>
      <c r="E96" s="65"/>
      <c r="F96" s="65"/>
      <c r="G96" s="65"/>
      <c r="H96" s="65"/>
    </row>
    <row r="97" spans="1:8" x14ac:dyDescent="0.3">
      <c r="A97" s="253"/>
      <c r="B97" s="253"/>
      <c r="D97" s="65"/>
      <c r="E97" s="65"/>
      <c r="F97" s="65"/>
      <c r="G97" s="65"/>
      <c r="H97" s="65"/>
    </row>
    <row r="98" spans="1:8" x14ac:dyDescent="0.3">
      <c r="A98" s="253"/>
      <c r="B98" s="253"/>
      <c r="D98" s="65"/>
      <c r="E98" s="65"/>
      <c r="F98" s="65"/>
      <c r="G98" s="65"/>
      <c r="H98" s="65"/>
    </row>
    <row r="99" spans="1:8" x14ac:dyDescent="0.3">
      <c r="A99" s="253"/>
      <c r="B99" s="253"/>
      <c r="D99" s="65"/>
      <c r="E99" s="65"/>
      <c r="F99" s="65"/>
      <c r="G99" s="65"/>
      <c r="H99" s="65"/>
    </row>
    <row r="100" spans="1:8" x14ac:dyDescent="0.3">
      <c r="A100" s="253"/>
      <c r="B100" s="253"/>
      <c r="D100" s="65"/>
      <c r="E100" s="65"/>
      <c r="F100" s="65"/>
      <c r="G100" s="65"/>
      <c r="H100" s="65"/>
    </row>
    <row r="101" spans="1:8" x14ac:dyDescent="0.3">
      <c r="A101" s="253"/>
      <c r="B101" s="253"/>
      <c r="D101" s="65"/>
      <c r="E101" s="65"/>
      <c r="F101" s="65"/>
      <c r="G101" s="65"/>
      <c r="H101" s="65"/>
    </row>
    <row r="102" spans="1:8" x14ac:dyDescent="0.3">
      <c r="A102" s="253"/>
      <c r="B102" s="253"/>
      <c r="D102" s="65"/>
      <c r="E102" s="65"/>
      <c r="F102" s="65"/>
      <c r="G102" s="65"/>
      <c r="H102" s="65"/>
    </row>
    <row r="103" spans="1:8" x14ac:dyDescent="0.3">
      <c r="A103" s="253"/>
      <c r="B103" s="253"/>
      <c r="D103" s="65"/>
      <c r="E103" s="65"/>
      <c r="F103" s="65"/>
      <c r="G103" s="65"/>
      <c r="H103" s="65"/>
    </row>
    <row r="104" spans="1:8" x14ac:dyDescent="0.3">
      <c r="A104" s="253"/>
      <c r="B104" s="253"/>
      <c r="D104" s="65"/>
      <c r="E104" s="65"/>
      <c r="F104" s="65"/>
      <c r="G104" s="65"/>
      <c r="H104" s="65"/>
    </row>
    <row r="105" spans="1:8" x14ac:dyDescent="0.3">
      <c r="A105" s="253"/>
      <c r="B105" s="253"/>
      <c r="D105" s="65"/>
      <c r="E105" s="65"/>
      <c r="F105" s="65"/>
      <c r="G105" s="65"/>
      <c r="H105" s="65"/>
    </row>
    <row r="106" spans="1:8" x14ac:dyDescent="0.3">
      <c r="A106" s="253"/>
      <c r="B106" s="253"/>
      <c r="D106" s="65"/>
      <c r="E106" s="65"/>
      <c r="F106" s="65"/>
      <c r="G106" s="65"/>
      <c r="H106" s="65"/>
    </row>
    <row r="107" spans="1:8" x14ac:dyDescent="0.3">
      <c r="A107" s="253"/>
      <c r="B107" s="253"/>
      <c r="D107" s="65"/>
      <c r="E107" s="65"/>
      <c r="F107" s="65"/>
      <c r="G107" s="65"/>
      <c r="H107" s="65"/>
    </row>
    <row r="108" spans="1:8" x14ac:dyDescent="0.3">
      <c r="A108" s="253"/>
      <c r="B108" s="253"/>
      <c r="D108" s="65"/>
      <c r="E108" s="65"/>
      <c r="F108" s="65"/>
      <c r="G108" s="65"/>
      <c r="H108" s="65"/>
    </row>
    <row r="109" spans="1:8" x14ac:dyDescent="0.3">
      <c r="A109" s="253"/>
      <c r="B109" s="253"/>
      <c r="D109" s="65"/>
      <c r="E109" s="65"/>
      <c r="F109" s="65"/>
      <c r="G109" s="65"/>
      <c r="H109" s="65"/>
    </row>
    <row r="110" spans="1:8" x14ac:dyDescent="0.3">
      <c r="A110" s="253"/>
      <c r="B110" s="253"/>
      <c r="D110" s="65"/>
      <c r="E110" s="65"/>
      <c r="F110" s="65"/>
      <c r="G110" s="65"/>
      <c r="H110" s="65"/>
    </row>
    <row r="111" spans="1:8" x14ac:dyDescent="0.3">
      <c r="A111" s="253"/>
      <c r="B111" s="253"/>
      <c r="D111" s="65"/>
      <c r="E111" s="65"/>
      <c r="F111" s="65"/>
      <c r="G111" s="65"/>
      <c r="H111" s="65"/>
    </row>
    <row r="112" spans="1:8" x14ac:dyDescent="0.3">
      <c r="A112" s="253"/>
      <c r="B112" s="253"/>
      <c r="D112" s="65"/>
      <c r="E112" s="65"/>
      <c r="F112" s="65"/>
      <c r="G112" s="65"/>
      <c r="H112" s="65"/>
    </row>
    <row r="113" spans="1:8" x14ac:dyDescent="0.3">
      <c r="A113" s="253"/>
      <c r="B113" s="253"/>
      <c r="D113" s="65"/>
      <c r="E113" s="65"/>
      <c r="F113" s="65"/>
      <c r="G113" s="65"/>
      <c r="H113" s="65"/>
    </row>
    <row r="114" spans="1:8" x14ac:dyDescent="0.3">
      <c r="A114" s="253"/>
      <c r="B114" s="253"/>
      <c r="D114" s="65"/>
      <c r="E114" s="65"/>
      <c r="F114" s="65"/>
      <c r="G114" s="65"/>
      <c r="H114" s="65"/>
    </row>
    <row r="115" spans="1:8" x14ac:dyDescent="0.3">
      <c r="A115" s="253"/>
      <c r="B115" s="253"/>
      <c r="D115" s="65"/>
      <c r="E115" s="65"/>
      <c r="F115" s="65"/>
      <c r="G115" s="65"/>
      <c r="H115" s="65"/>
    </row>
    <row r="116" spans="1:8" x14ac:dyDescent="0.3">
      <c r="A116" s="253"/>
      <c r="B116" s="253"/>
      <c r="D116" s="65"/>
      <c r="E116" s="65"/>
      <c r="F116" s="65"/>
      <c r="G116" s="65"/>
      <c r="H116" s="65"/>
    </row>
    <row r="117" spans="1:8" x14ac:dyDescent="0.3">
      <c r="A117" s="253"/>
      <c r="B117" s="253"/>
      <c r="D117" s="65"/>
      <c r="E117" s="65"/>
      <c r="F117" s="65"/>
      <c r="G117" s="65"/>
      <c r="H117" s="65"/>
    </row>
    <row r="118" spans="1:8" x14ac:dyDescent="0.3">
      <c r="A118" s="253"/>
      <c r="B118" s="253"/>
      <c r="D118" s="65"/>
      <c r="E118" s="65"/>
      <c r="F118" s="65"/>
      <c r="G118" s="65"/>
      <c r="H118" s="65"/>
    </row>
    <row r="119" spans="1:8" x14ac:dyDescent="0.3">
      <c r="A119" s="253"/>
      <c r="B119" s="253"/>
      <c r="D119" s="65"/>
      <c r="E119" s="65"/>
      <c r="F119" s="65"/>
      <c r="G119" s="65"/>
      <c r="H119" s="65"/>
    </row>
    <row r="120" spans="1:8" x14ac:dyDescent="0.3">
      <c r="A120" s="253"/>
      <c r="B120" s="253"/>
      <c r="D120" s="65"/>
      <c r="E120" s="65"/>
      <c r="F120" s="65"/>
      <c r="G120" s="65"/>
      <c r="H120" s="65"/>
    </row>
    <row r="121" spans="1:8" x14ac:dyDescent="0.3">
      <c r="A121" s="253"/>
      <c r="B121" s="253"/>
      <c r="D121" s="65"/>
      <c r="E121" s="65"/>
      <c r="F121" s="65"/>
      <c r="G121" s="65"/>
      <c r="H121" s="65"/>
    </row>
    <row r="122" spans="1:8" x14ac:dyDescent="0.3">
      <c r="A122" s="253"/>
      <c r="B122" s="253"/>
      <c r="D122" s="65"/>
      <c r="E122" s="65"/>
      <c r="F122" s="65"/>
      <c r="G122" s="65"/>
      <c r="H122" s="65"/>
    </row>
    <row r="123" spans="1:8" x14ac:dyDescent="0.3">
      <c r="A123" s="253"/>
      <c r="B123" s="253"/>
      <c r="D123" s="65"/>
      <c r="E123" s="65"/>
      <c r="F123" s="65"/>
      <c r="G123" s="65"/>
      <c r="H123" s="65"/>
    </row>
    <row r="124" spans="1:8" x14ac:dyDescent="0.3">
      <c r="A124" s="253"/>
      <c r="B124" s="253"/>
      <c r="D124" s="65"/>
      <c r="E124" s="65"/>
      <c r="F124" s="65"/>
      <c r="G124" s="65"/>
      <c r="H124" s="65"/>
    </row>
    <row r="125" spans="1:8" x14ac:dyDescent="0.3">
      <c r="A125" s="253"/>
      <c r="B125" s="253"/>
    </row>
    <row r="126" spans="1:8" x14ac:dyDescent="0.3">
      <c r="A126" s="253"/>
      <c r="B126" s="253"/>
    </row>
  </sheetData>
  <sheetProtection algorithmName="SHA-512" hashValue="a7JsRpO+iGmcyam2kQrbg/IIVCNMwbkMq6QJKIFo+F6rwfnyJmQPkoyVOvKv3I77KLQbMBqfCKqp57y5BB6UhA==" saltValue="znDSr1DE3OXDySqOyOZarQ==" spinCount="100000" sheet="1" objects="1" scenarios="1"/>
  <mergeCells count="6">
    <mergeCell ref="A15:B15"/>
    <mergeCell ref="D3:H3"/>
    <mergeCell ref="D4:H4"/>
    <mergeCell ref="D5:H5"/>
    <mergeCell ref="A13:B13"/>
    <mergeCell ref="A14:B1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3245-6903-4B61-9FE8-42DFF288F411}">
  <dimension ref="A1:AG131"/>
  <sheetViews>
    <sheetView topLeftCell="A11" workbookViewId="0">
      <selection activeCell="B2" sqref="B2:E39"/>
    </sheetView>
  </sheetViews>
  <sheetFormatPr defaultRowHeight="15.6" x14ac:dyDescent="0.3"/>
  <cols>
    <col min="1" max="1" width="8.59765625" style="29"/>
    <col min="3" max="3" width="37.69921875" customWidth="1"/>
    <col min="6" max="33" width="8.59765625" style="29"/>
  </cols>
  <sheetData>
    <row r="1" spans="2:10" x14ac:dyDescent="0.3">
      <c r="B1" s="29"/>
      <c r="C1" s="29"/>
      <c r="D1" s="29"/>
      <c r="E1" s="29"/>
    </row>
    <row r="2" spans="2:10" ht="18" customHeight="1" x14ac:dyDescent="0.3">
      <c r="B2" s="362" t="s">
        <v>33</v>
      </c>
      <c r="C2" s="362"/>
      <c r="D2" s="362"/>
      <c r="E2" s="362"/>
    </row>
    <row r="3" spans="2:10" x14ac:dyDescent="0.3">
      <c r="B3" s="363" t="s">
        <v>260</v>
      </c>
      <c r="C3" s="363"/>
      <c r="D3" s="363"/>
      <c r="E3" s="363"/>
    </row>
    <row r="4" spans="2:10" x14ac:dyDescent="0.3">
      <c r="B4" s="363" t="s">
        <v>261</v>
      </c>
      <c r="C4" s="363"/>
      <c r="D4" s="363"/>
      <c r="E4" s="363"/>
    </row>
    <row r="5" spans="2:10" ht="16.2" thickBot="1" x14ac:dyDescent="0.35">
      <c r="B5" s="30"/>
      <c r="C5" s="30"/>
      <c r="D5" s="31"/>
      <c r="E5" s="31"/>
    </row>
    <row r="6" spans="2:10" x14ac:dyDescent="0.3">
      <c r="B6" s="24" t="s">
        <v>262</v>
      </c>
      <c r="C6" s="25" t="s">
        <v>37</v>
      </c>
      <c r="D6" s="26" t="s">
        <v>38</v>
      </c>
      <c r="E6" s="23" t="s">
        <v>39</v>
      </c>
      <c r="J6" s="32"/>
    </row>
    <row r="7" spans="2:10" x14ac:dyDescent="0.3">
      <c r="B7" s="20">
        <v>200</v>
      </c>
      <c r="C7" s="20" t="s">
        <v>55</v>
      </c>
      <c r="D7" s="21"/>
      <c r="E7" s="22">
        <v>375289.74</v>
      </c>
    </row>
    <row r="8" spans="2:10" x14ac:dyDescent="0.3">
      <c r="B8" s="17">
        <v>205</v>
      </c>
      <c r="C8" s="17" t="s">
        <v>263</v>
      </c>
      <c r="D8" s="19">
        <v>35000</v>
      </c>
      <c r="E8" s="18"/>
    </row>
    <row r="9" spans="2:10" x14ac:dyDescent="0.3">
      <c r="B9" s="17">
        <v>207</v>
      </c>
      <c r="C9" s="17" t="s">
        <v>264</v>
      </c>
      <c r="D9" s="18"/>
      <c r="E9" s="19">
        <v>2930</v>
      </c>
    </row>
    <row r="10" spans="2:10" x14ac:dyDescent="0.3">
      <c r="B10" s="17">
        <v>351</v>
      </c>
      <c r="C10" s="17" t="s">
        <v>56</v>
      </c>
      <c r="D10" s="19">
        <v>181855</v>
      </c>
      <c r="E10" s="18"/>
    </row>
    <row r="11" spans="2:10" x14ac:dyDescent="0.3">
      <c r="B11" s="17">
        <v>352</v>
      </c>
      <c r="C11" s="17" t="s">
        <v>265</v>
      </c>
      <c r="D11" s="18"/>
      <c r="E11" s="19">
        <v>18000</v>
      </c>
    </row>
    <row r="12" spans="2:10" x14ac:dyDescent="0.3">
      <c r="B12" s="17">
        <v>353</v>
      </c>
      <c r="C12" s="17" t="s">
        <v>266</v>
      </c>
      <c r="D12" s="19">
        <v>3500</v>
      </c>
      <c r="E12" s="18"/>
    </row>
    <row r="13" spans="2:10" x14ac:dyDescent="0.3">
      <c r="B13" s="17">
        <v>402</v>
      </c>
      <c r="C13" s="17" t="s">
        <v>57</v>
      </c>
      <c r="D13" s="19">
        <v>13000</v>
      </c>
      <c r="E13" s="18"/>
    </row>
    <row r="14" spans="2:10" x14ac:dyDescent="0.3">
      <c r="B14" s="17">
        <v>406</v>
      </c>
      <c r="C14" s="17" t="s">
        <v>58</v>
      </c>
      <c r="D14" s="19">
        <v>1300</v>
      </c>
      <c r="E14" s="18"/>
    </row>
    <row r="15" spans="2:10" x14ac:dyDescent="0.3">
      <c r="B15" s="17">
        <v>407</v>
      </c>
      <c r="C15" s="17" t="s">
        <v>59</v>
      </c>
      <c r="D15" s="19">
        <v>5860</v>
      </c>
      <c r="E15" s="18"/>
    </row>
    <row r="16" spans="2:10" x14ac:dyDescent="0.3">
      <c r="B16" s="17">
        <v>410</v>
      </c>
      <c r="C16" s="17" t="s">
        <v>267</v>
      </c>
      <c r="D16" s="19">
        <v>15000</v>
      </c>
      <c r="E16" s="18"/>
    </row>
    <row r="17" spans="2:5" x14ac:dyDescent="0.3">
      <c r="B17" s="17">
        <v>433</v>
      </c>
      <c r="C17" s="17" t="s">
        <v>61</v>
      </c>
      <c r="D17" s="19">
        <v>14182.73</v>
      </c>
      <c r="E17" s="18"/>
    </row>
    <row r="18" spans="2:5" x14ac:dyDescent="0.3">
      <c r="B18" s="17">
        <v>437</v>
      </c>
      <c r="C18" s="17" t="s">
        <v>268</v>
      </c>
      <c r="D18" s="19">
        <v>4500</v>
      </c>
      <c r="E18" s="18"/>
    </row>
    <row r="19" spans="2:5" x14ac:dyDescent="0.3">
      <c r="B19" s="17">
        <v>445</v>
      </c>
      <c r="C19" s="17" t="s">
        <v>65</v>
      </c>
      <c r="D19" s="19">
        <v>17590</v>
      </c>
      <c r="E19" s="18"/>
    </row>
    <row r="20" spans="2:5" x14ac:dyDescent="0.3">
      <c r="B20" s="17">
        <v>469</v>
      </c>
      <c r="C20" s="17" t="s">
        <v>269</v>
      </c>
      <c r="D20" s="19">
        <v>30000</v>
      </c>
      <c r="E20" s="18"/>
    </row>
    <row r="21" spans="2:5" x14ac:dyDescent="0.3">
      <c r="B21" s="17">
        <v>473</v>
      </c>
      <c r="C21" s="17" t="s">
        <v>63</v>
      </c>
      <c r="D21" s="19">
        <v>21046.37</v>
      </c>
      <c r="E21" s="18"/>
    </row>
    <row r="22" spans="2:5" x14ac:dyDescent="0.3">
      <c r="B22" s="17">
        <v>477</v>
      </c>
      <c r="C22" s="17" t="s">
        <v>66</v>
      </c>
      <c r="D22" s="19">
        <v>60455</v>
      </c>
      <c r="E22" s="18"/>
    </row>
    <row r="23" spans="2:5" x14ac:dyDescent="0.3">
      <c r="B23" s="17">
        <v>491</v>
      </c>
      <c r="C23" s="17" t="s">
        <v>88</v>
      </c>
      <c r="D23" s="19">
        <v>5209</v>
      </c>
      <c r="E23" s="18"/>
    </row>
    <row r="24" spans="2:5" x14ac:dyDescent="0.3">
      <c r="B24" s="17">
        <v>100</v>
      </c>
      <c r="C24" s="17" t="s">
        <v>270</v>
      </c>
      <c r="D24" s="19">
        <v>65189.71</v>
      </c>
      <c r="E24" s="18"/>
    </row>
    <row r="25" spans="2:5" x14ac:dyDescent="0.3">
      <c r="B25" s="17">
        <v>102</v>
      </c>
      <c r="C25" s="17" t="s">
        <v>271</v>
      </c>
      <c r="D25" s="19">
        <v>2340</v>
      </c>
      <c r="E25" s="18"/>
    </row>
    <row r="26" spans="2:5" x14ac:dyDescent="0.3">
      <c r="B26" s="17">
        <v>103</v>
      </c>
      <c r="C26" s="17" t="s">
        <v>272</v>
      </c>
      <c r="D26" s="27">
        <v>400</v>
      </c>
      <c r="E26" s="18"/>
    </row>
    <row r="27" spans="2:5" x14ac:dyDescent="0.3">
      <c r="B27" s="17">
        <v>610</v>
      </c>
      <c r="C27" s="17" t="s">
        <v>43</v>
      </c>
      <c r="D27" s="19">
        <v>7658.58</v>
      </c>
      <c r="E27" s="18"/>
    </row>
    <row r="28" spans="2:5" x14ac:dyDescent="0.3">
      <c r="B28" s="17">
        <v>630</v>
      </c>
      <c r="C28" s="17" t="s">
        <v>273</v>
      </c>
      <c r="D28" s="19">
        <v>120000</v>
      </c>
      <c r="E28" s="18"/>
    </row>
    <row r="29" spans="2:5" x14ac:dyDescent="0.3">
      <c r="B29" s="17">
        <v>710</v>
      </c>
      <c r="C29" s="17" t="s">
        <v>44</v>
      </c>
      <c r="D29" s="19">
        <v>5800</v>
      </c>
      <c r="E29" s="18"/>
    </row>
    <row r="30" spans="2:5" x14ac:dyDescent="0.3">
      <c r="B30" s="17">
        <v>711</v>
      </c>
      <c r="C30" s="17" t="s">
        <v>274</v>
      </c>
      <c r="D30" s="18"/>
      <c r="E30" s="19">
        <v>1250</v>
      </c>
    </row>
    <row r="31" spans="2:5" x14ac:dyDescent="0.3">
      <c r="B31" s="17">
        <v>740</v>
      </c>
      <c r="C31" s="17" t="s">
        <v>275</v>
      </c>
      <c r="D31" s="19">
        <v>30000</v>
      </c>
      <c r="E31" s="18"/>
    </row>
    <row r="32" spans="2:5" x14ac:dyDescent="0.3">
      <c r="B32" s="17">
        <v>741</v>
      </c>
      <c r="C32" s="17" t="s">
        <v>276</v>
      </c>
      <c r="D32" s="18"/>
      <c r="E32" s="19">
        <v>5700</v>
      </c>
    </row>
    <row r="33" spans="2:5" x14ac:dyDescent="0.3">
      <c r="B33" s="17">
        <v>800</v>
      </c>
      <c r="C33" s="17" t="s">
        <v>50</v>
      </c>
      <c r="D33" s="18"/>
      <c r="E33" s="19">
        <v>3498</v>
      </c>
    </row>
    <row r="34" spans="2:5" x14ac:dyDescent="0.3">
      <c r="B34" s="17">
        <v>820</v>
      </c>
      <c r="C34" s="17" t="s">
        <v>51</v>
      </c>
      <c r="D34" s="28">
        <v>4183.7</v>
      </c>
      <c r="E34" s="19"/>
    </row>
    <row r="35" spans="2:5" x14ac:dyDescent="0.3">
      <c r="B35" s="17">
        <v>825</v>
      </c>
      <c r="C35" s="17" t="s">
        <v>52</v>
      </c>
      <c r="D35" s="18"/>
      <c r="E35" s="19">
        <v>5640</v>
      </c>
    </row>
    <row r="36" spans="2:5" x14ac:dyDescent="0.3">
      <c r="B36" s="17">
        <v>851</v>
      </c>
      <c r="C36" s="17" t="s">
        <v>277</v>
      </c>
      <c r="D36" s="18"/>
      <c r="E36" s="19">
        <v>50000</v>
      </c>
    </row>
    <row r="37" spans="2:5" x14ac:dyDescent="0.3">
      <c r="B37" s="17">
        <v>890</v>
      </c>
      <c r="C37" s="17" t="s">
        <v>278</v>
      </c>
      <c r="D37" s="18"/>
      <c r="E37" s="19">
        <v>60000</v>
      </c>
    </row>
    <row r="38" spans="2:5" x14ac:dyDescent="0.3">
      <c r="B38" s="17">
        <v>960</v>
      </c>
      <c r="C38" s="17" t="s">
        <v>54</v>
      </c>
      <c r="D38" s="18"/>
      <c r="E38" s="19">
        <v>113440.04</v>
      </c>
    </row>
    <row r="39" spans="2:5" x14ac:dyDescent="0.3">
      <c r="B39" s="15"/>
      <c r="C39" s="15"/>
      <c r="D39" s="16">
        <f>SUM(D7:D38)</f>
        <v>644070.09</v>
      </c>
      <c r="E39" s="16">
        <f>SUM(E7:F38)</f>
        <v>635747.78</v>
      </c>
    </row>
    <row r="40" spans="2:5" s="29" customFormat="1" x14ac:dyDescent="0.3"/>
    <row r="41" spans="2:5" s="29" customFormat="1" x14ac:dyDescent="0.3"/>
    <row r="42" spans="2:5" s="29" customFormat="1" x14ac:dyDescent="0.3"/>
    <row r="43" spans="2:5" s="29" customFormat="1" x14ac:dyDescent="0.3"/>
    <row r="44" spans="2:5" s="29" customFormat="1" x14ac:dyDescent="0.3"/>
    <row r="45" spans="2:5" s="29" customFormat="1" x14ac:dyDescent="0.3"/>
    <row r="46" spans="2:5" s="29" customFormat="1" x14ac:dyDescent="0.3"/>
    <row r="47" spans="2:5" s="29" customFormat="1" x14ac:dyDescent="0.3"/>
    <row r="48" spans="2:5" s="29" customFormat="1" x14ac:dyDescent="0.3"/>
    <row r="49" s="29" customFormat="1" x14ac:dyDescent="0.3"/>
    <row r="50" s="29" customFormat="1" x14ac:dyDescent="0.3"/>
    <row r="51" s="29" customFormat="1" x14ac:dyDescent="0.3"/>
    <row r="52" s="29" customFormat="1" x14ac:dyDescent="0.3"/>
    <row r="53" s="29" customFormat="1" x14ac:dyDescent="0.3"/>
    <row r="54" s="29" customFormat="1" x14ac:dyDescent="0.3"/>
    <row r="55" s="29" customFormat="1" x14ac:dyDescent="0.3"/>
    <row r="56" s="29" customFormat="1" x14ac:dyDescent="0.3"/>
    <row r="57" s="29" customFormat="1" x14ac:dyDescent="0.3"/>
    <row r="58" s="29" customFormat="1" x14ac:dyDescent="0.3"/>
    <row r="59" s="29" customFormat="1" x14ac:dyDescent="0.3"/>
    <row r="60" s="29" customFormat="1" x14ac:dyDescent="0.3"/>
    <row r="61" s="29" customFormat="1" x14ac:dyDescent="0.3"/>
    <row r="62" s="29" customFormat="1" x14ac:dyDescent="0.3"/>
    <row r="63" s="29" customFormat="1" x14ac:dyDescent="0.3"/>
    <row r="64" s="29" customFormat="1" x14ac:dyDescent="0.3"/>
    <row r="65" s="29" customFormat="1" x14ac:dyDescent="0.3"/>
    <row r="66" s="29" customFormat="1" x14ac:dyDescent="0.3"/>
    <row r="67" s="29" customFormat="1" x14ac:dyDescent="0.3"/>
    <row r="68" s="29" customFormat="1" x14ac:dyDescent="0.3"/>
    <row r="69" s="29" customFormat="1" x14ac:dyDescent="0.3"/>
    <row r="70" s="29" customFormat="1" x14ac:dyDescent="0.3"/>
    <row r="71" s="29" customFormat="1" x14ac:dyDescent="0.3"/>
    <row r="72" s="29" customFormat="1" x14ac:dyDescent="0.3"/>
    <row r="73" s="29" customFormat="1" x14ac:dyDescent="0.3"/>
    <row r="74" s="29" customFormat="1" x14ac:dyDescent="0.3"/>
    <row r="75" s="29" customFormat="1" x14ac:dyDescent="0.3"/>
    <row r="76" s="29" customFormat="1" x14ac:dyDescent="0.3"/>
    <row r="77" s="29" customFormat="1" x14ac:dyDescent="0.3"/>
    <row r="78" s="29" customFormat="1" x14ac:dyDescent="0.3"/>
    <row r="79" s="29" customFormat="1" x14ac:dyDescent="0.3"/>
    <row r="80" s="29" customFormat="1" x14ac:dyDescent="0.3"/>
    <row r="81" s="29" customFormat="1" x14ac:dyDescent="0.3"/>
    <row r="82" s="29" customFormat="1" x14ac:dyDescent="0.3"/>
    <row r="83" s="29" customFormat="1" x14ac:dyDescent="0.3"/>
    <row r="84" s="29" customFormat="1" x14ac:dyDescent="0.3"/>
    <row r="85" s="29" customFormat="1" x14ac:dyDescent="0.3"/>
    <row r="86" s="29" customFormat="1" x14ac:dyDescent="0.3"/>
    <row r="87" s="29" customFormat="1" x14ac:dyDescent="0.3"/>
    <row r="88" s="29" customFormat="1" x14ac:dyDescent="0.3"/>
    <row r="89" s="29" customFormat="1" x14ac:dyDescent="0.3"/>
    <row r="90" s="29" customFormat="1" x14ac:dyDescent="0.3"/>
    <row r="91" s="29" customFormat="1" x14ac:dyDescent="0.3"/>
    <row r="92" s="29" customFormat="1" x14ac:dyDescent="0.3"/>
    <row r="93" s="29" customFormat="1" x14ac:dyDescent="0.3"/>
    <row r="94" s="29" customFormat="1" x14ac:dyDescent="0.3"/>
    <row r="95" s="29" customFormat="1" x14ac:dyDescent="0.3"/>
    <row r="96" s="29" customFormat="1" x14ac:dyDescent="0.3"/>
    <row r="97" s="29" customFormat="1" x14ac:dyDescent="0.3"/>
    <row r="98" s="29" customFormat="1" x14ac:dyDescent="0.3"/>
    <row r="99" s="29" customFormat="1" x14ac:dyDescent="0.3"/>
    <row r="100" s="29" customFormat="1" x14ac:dyDescent="0.3"/>
    <row r="101" s="29" customFormat="1" x14ac:dyDescent="0.3"/>
    <row r="102" s="29" customFormat="1" x14ac:dyDescent="0.3"/>
    <row r="103" s="29" customFormat="1" x14ac:dyDescent="0.3"/>
    <row r="104" s="29" customFormat="1" x14ac:dyDescent="0.3"/>
    <row r="105" s="29" customFormat="1" x14ac:dyDescent="0.3"/>
    <row r="106" s="29" customFormat="1" x14ac:dyDescent="0.3"/>
    <row r="107" s="29" customFormat="1" x14ac:dyDescent="0.3"/>
    <row r="108" s="29" customFormat="1" x14ac:dyDescent="0.3"/>
    <row r="109" s="29" customFormat="1" x14ac:dyDescent="0.3"/>
    <row r="110" s="29" customFormat="1" x14ac:dyDescent="0.3"/>
    <row r="111" s="29" customFormat="1" x14ac:dyDescent="0.3"/>
    <row r="112" s="29" customFormat="1" x14ac:dyDescent="0.3"/>
    <row r="113" s="29" customFormat="1" x14ac:dyDescent="0.3"/>
    <row r="114" s="29" customFormat="1" x14ac:dyDescent="0.3"/>
    <row r="115" s="29" customFormat="1" x14ac:dyDescent="0.3"/>
    <row r="116" s="29" customFormat="1" x14ac:dyDescent="0.3"/>
    <row r="117" s="29" customFormat="1" x14ac:dyDescent="0.3"/>
    <row r="118" s="29" customFormat="1" x14ac:dyDescent="0.3"/>
    <row r="119" s="29" customFormat="1" x14ac:dyDescent="0.3"/>
    <row r="120" s="29" customFormat="1" x14ac:dyDescent="0.3"/>
    <row r="121" s="29" customFormat="1" x14ac:dyDescent="0.3"/>
    <row r="122" s="29" customFormat="1" x14ac:dyDescent="0.3"/>
    <row r="123" s="29" customFormat="1" x14ac:dyDescent="0.3"/>
    <row r="124" s="29" customFormat="1" x14ac:dyDescent="0.3"/>
    <row r="125" s="29" customFormat="1" x14ac:dyDescent="0.3"/>
    <row r="126" s="29" customFormat="1" x14ac:dyDescent="0.3"/>
    <row r="127" s="29" customFormat="1" x14ac:dyDescent="0.3"/>
    <row r="128" s="29" customFormat="1" x14ac:dyDescent="0.3"/>
    <row r="129" s="29" customFormat="1" x14ac:dyDescent="0.3"/>
    <row r="130" s="29" customFormat="1" x14ac:dyDescent="0.3"/>
    <row r="131" s="29" customFormat="1" x14ac:dyDescent="0.3"/>
  </sheetData>
  <mergeCells count="3">
    <mergeCell ref="B2:E2"/>
    <mergeCell ref="B3:E3"/>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0EC9C-AFC5-462B-AE95-1A8C749B32EE}">
  <dimension ref="B1:F26"/>
  <sheetViews>
    <sheetView showGridLines="0" workbookViewId="0">
      <selection activeCell="M23" sqref="M23"/>
    </sheetView>
  </sheetViews>
  <sheetFormatPr defaultRowHeight="15.6" x14ac:dyDescent="0.3"/>
  <cols>
    <col min="2" max="2" width="24.5" customWidth="1"/>
    <col min="3" max="3" width="32.19921875" customWidth="1"/>
    <col min="4" max="5" width="37.3984375" customWidth="1"/>
  </cols>
  <sheetData>
    <row r="1" spans="2:6" ht="16.2" thickBot="1" x14ac:dyDescent="0.35"/>
    <row r="2" spans="2:6" ht="16.2" thickBot="1" x14ac:dyDescent="0.35">
      <c r="B2" s="121" t="s">
        <v>4</v>
      </c>
      <c r="C2" s="121" t="s">
        <v>5</v>
      </c>
      <c r="D2" s="121" t="s">
        <v>6</v>
      </c>
      <c r="E2" s="121" t="s">
        <v>7</v>
      </c>
      <c r="F2" s="122" t="s">
        <v>8</v>
      </c>
    </row>
    <row r="3" spans="2:6" ht="16.2" hidden="1" thickBot="1" x14ac:dyDescent="0.35">
      <c r="B3" s="245" t="s">
        <v>9</v>
      </c>
      <c r="C3" s="245"/>
      <c r="D3" s="245"/>
      <c r="E3" s="245" t="s">
        <v>10</v>
      </c>
      <c r="F3" s="252"/>
    </row>
    <row r="4" spans="2:6" ht="16.2" hidden="1" thickBot="1" x14ac:dyDescent="0.35">
      <c r="B4" s="120" t="s">
        <v>11</v>
      </c>
      <c r="C4" s="120" t="s">
        <v>12</v>
      </c>
      <c r="D4" s="120" t="s">
        <v>13</v>
      </c>
      <c r="E4" s="120" t="s">
        <v>14</v>
      </c>
      <c r="F4" s="120"/>
    </row>
    <row r="5" spans="2:6" ht="16.2" hidden="1" thickBot="1" x14ac:dyDescent="0.35">
      <c r="B5" s="120" t="s">
        <v>15</v>
      </c>
      <c r="C5" s="120" t="s">
        <v>16</v>
      </c>
      <c r="D5" s="120" t="s">
        <v>17</v>
      </c>
      <c r="E5" s="120" t="s">
        <v>16</v>
      </c>
      <c r="F5" s="120"/>
    </row>
    <row r="6" spans="2:6" ht="16.2" hidden="1" thickBot="1" x14ac:dyDescent="0.35">
      <c r="B6" s="120" t="s">
        <v>18</v>
      </c>
      <c r="C6" s="120" t="s">
        <v>19</v>
      </c>
      <c r="D6" s="120" t="s">
        <v>19</v>
      </c>
      <c r="E6" s="120" t="s">
        <v>19</v>
      </c>
      <c r="F6" s="120"/>
    </row>
    <row r="7" spans="2:6" ht="16.2" hidden="1" thickBot="1" x14ac:dyDescent="0.35">
      <c r="B7" s="120" t="s">
        <v>20</v>
      </c>
      <c r="C7" s="120" t="s">
        <v>21</v>
      </c>
      <c r="D7" s="120" t="s">
        <v>21</v>
      </c>
      <c r="E7" s="120" t="s">
        <v>22</v>
      </c>
      <c r="F7" s="120"/>
    </row>
    <row r="8" spans="2:6" ht="16.2" hidden="1" thickBot="1" x14ac:dyDescent="0.35">
      <c r="B8" s="120" t="s">
        <v>23</v>
      </c>
      <c r="C8" s="120" t="s">
        <v>24</v>
      </c>
      <c r="D8" s="120" t="s">
        <v>24</v>
      </c>
      <c r="E8" s="120" t="s">
        <v>24</v>
      </c>
      <c r="F8" s="120"/>
    </row>
    <row r="9" spans="2:6" ht="16.2" thickBot="1" x14ac:dyDescent="0.35">
      <c r="B9" s="120" t="s">
        <v>25</v>
      </c>
      <c r="C9" s="120"/>
      <c r="D9" s="120"/>
      <c r="E9" s="120" t="s">
        <v>26</v>
      </c>
      <c r="F9" s="120"/>
    </row>
    <row r="10" spans="2:6" ht="16.2" thickBot="1" x14ac:dyDescent="0.35">
      <c r="B10" s="120" t="s">
        <v>27</v>
      </c>
      <c r="C10" s="120"/>
      <c r="D10" s="120"/>
      <c r="E10" s="120" t="s">
        <v>28</v>
      </c>
      <c r="F10" s="120"/>
    </row>
    <row r="11" spans="2:6" ht="16.2" thickBot="1" x14ac:dyDescent="0.35">
      <c r="B11" s="120" t="s">
        <v>29</v>
      </c>
      <c r="C11" s="120"/>
      <c r="D11" s="120"/>
      <c r="E11" s="120" t="s">
        <v>30</v>
      </c>
      <c r="F11" s="120"/>
    </row>
    <row r="12" spans="2:6" ht="16.2" thickBot="1" x14ac:dyDescent="0.35">
      <c r="B12" s="120" t="s">
        <v>31</v>
      </c>
      <c r="C12" s="120"/>
      <c r="D12" s="120"/>
      <c r="E12" s="120" t="s">
        <v>32</v>
      </c>
      <c r="F12" s="120"/>
    </row>
    <row r="13" spans="2:6" ht="16.2" thickBot="1" x14ac:dyDescent="0.35">
      <c r="B13" s="120"/>
      <c r="C13" s="120"/>
      <c r="D13" s="120"/>
      <c r="E13" s="120"/>
      <c r="F13" s="120"/>
    </row>
    <row r="14" spans="2:6" ht="16.2" thickBot="1" x14ac:dyDescent="0.35">
      <c r="B14" s="120"/>
      <c r="C14" s="120"/>
      <c r="D14" s="120"/>
      <c r="E14" s="120"/>
      <c r="F14" s="120"/>
    </row>
    <row r="15" spans="2:6" ht="16.2" thickBot="1" x14ac:dyDescent="0.35">
      <c r="B15" s="120"/>
      <c r="C15" s="120"/>
      <c r="D15" s="120"/>
      <c r="E15" s="120"/>
      <c r="F15" s="120"/>
    </row>
    <row r="16" spans="2:6" ht="16.2" thickBot="1" x14ac:dyDescent="0.35">
      <c r="B16" s="120"/>
      <c r="C16" s="120"/>
      <c r="D16" s="120"/>
      <c r="E16" s="120"/>
      <c r="F16" s="120"/>
    </row>
    <row r="17" spans="2:6" ht="16.2" thickBot="1" x14ac:dyDescent="0.35">
      <c r="B17" s="120"/>
      <c r="C17" s="120"/>
      <c r="D17" s="120"/>
      <c r="E17" s="120"/>
      <c r="F17" s="120"/>
    </row>
    <row r="18" spans="2:6" ht="16.2" thickBot="1" x14ac:dyDescent="0.35">
      <c r="B18" s="120"/>
      <c r="C18" s="120"/>
      <c r="D18" s="120"/>
      <c r="E18" s="120"/>
      <c r="F18" s="120"/>
    </row>
    <row r="19" spans="2:6" ht="16.2" thickBot="1" x14ac:dyDescent="0.35">
      <c r="B19" s="120"/>
      <c r="C19" s="120"/>
      <c r="D19" s="120"/>
      <c r="E19" s="120"/>
      <c r="F19" s="120"/>
    </row>
    <row r="20" spans="2:6" ht="16.2" thickBot="1" x14ac:dyDescent="0.35">
      <c r="B20" s="120"/>
      <c r="C20" s="120"/>
      <c r="D20" s="120"/>
      <c r="E20" s="120"/>
      <c r="F20" s="120"/>
    </row>
    <row r="21" spans="2:6" ht="16.2" thickBot="1" x14ac:dyDescent="0.35">
      <c r="B21" s="120"/>
      <c r="C21" s="120"/>
      <c r="D21" s="120"/>
      <c r="E21" s="120"/>
      <c r="F21" s="120"/>
    </row>
    <row r="22" spans="2:6" ht="16.2" thickBot="1" x14ac:dyDescent="0.35">
      <c r="B22" s="120"/>
      <c r="C22" s="120"/>
      <c r="D22" s="120"/>
      <c r="E22" s="120"/>
      <c r="F22" s="120"/>
    </row>
    <row r="23" spans="2:6" ht="16.2" thickBot="1" x14ac:dyDescent="0.35">
      <c r="B23" s="120"/>
      <c r="C23" s="120"/>
      <c r="D23" s="120"/>
      <c r="E23" s="120"/>
      <c r="F23" s="120"/>
    </row>
    <row r="24" spans="2:6" ht="16.2" thickBot="1" x14ac:dyDescent="0.35">
      <c r="B24" s="120"/>
      <c r="C24" s="120"/>
      <c r="D24" s="120"/>
      <c r="E24" s="120"/>
      <c r="F24" s="120"/>
    </row>
    <row r="25" spans="2:6" ht="16.2" thickBot="1" x14ac:dyDescent="0.35">
      <c r="B25" s="120"/>
      <c r="C25" s="120"/>
      <c r="D25" s="120"/>
      <c r="E25" s="120"/>
      <c r="F25" s="120"/>
    </row>
    <row r="26" spans="2:6" ht="16.2" thickBot="1" x14ac:dyDescent="0.35">
      <c r="B26" s="120"/>
      <c r="C26" s="120"/>
      <c r="D26" s="120"/>
      <c r="E26" s="120"/>
      <c r="F26" s="1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4308-FD0A-46D0-B125-06E5AAB8B2D7}">
  <dimension ref="A1:AV35"/>
  <sheetViews>
    <sheetView zoomScale="70" zoomScaleNormal="70" workbookViewId="0">
      <selection activeCell="K30" sqref="K30"/>
    </sheetView>
  </sheetViews>
  <sheetFormatPr defaultRowHeight="15.6" customHeight="1" x14ac:dyDescent="0.3"/>
  <cols>
    <col min="1" max="1" width="8.69921875" style="62"/>
    <col min="2" max="2" width="27" style="62" customWidth="1"/>
    <col min="3" max="3" width="8.69921875" style="65"/>
    <col min="4" max="4" width="8.69921875" style="65" bestFit="1" customWidth="1"/>
    <col min="5" max="5" width="57.19921875" style="65" customWidth="1"/>
    <col min="6" max="7" width="13.5" style="65" bestFit="1" customWidth="1"/>
    <col min="8" max="8" width="8.69921875" style="65"/>
    <col min="9" max="9" width="11.19921875" style="65" bestFit="1" customWidth="1"/>
    <col min="10" max="46" width="8.69921875" style="65"/>
  </cols>
  <sheetData>
    <row r="1" spans="2:48" ht="15.6" customHeight="1" x14ac:dyDescent="0.3">
      <c r="AU1" s="65"/>
      <c r="AV1" s="65"/>
    </row>
    <row r="2" spans="2:48" ht="15.6" customHeight="1" thickBot="1" x14ac:dyDescent="0.35">
      <c r="D2" s="116"/>
      <c r="E2" s="116"/>
      <c r="F2" s="116"/>
      <c r="G2" s="116"/>
      <c r="H2" s="116"/>
      <c r="AU2" s="65"/>
      <c r="AV2" s="65"/>
    </row>
    <row r="3" spans="2:48" ht="15" customHeight="1" x14ac:dyDescent="0.3">
      <c r="D3" s="325" t="s">
        <v>33</v>
      </c>
      <c r="E3" s="326"/>
      <c r="F3" s="326"/>
      <c r="G3" s="327"/>
      <c r="H3" s="116"/>
    </row>
    <row r="4" spans="2:48" ht="15" customHeight="1" x14ac:dyDescent="0.3">
      <c r="D4" s="322" t="s">
        <v>34</v>
      </c>
      <c r="E4" s="323"/>
      <c r="F4" s="323"/>
      <c r="G4" s="324"/>
      <c r="H4" s="116"/>
    </row>
    <row r="5" spans="2:48" ht="15" customHeight="1" x14ac:dyDescent="0.3">
      <c r="D5" s="322" t="s">
        <v>35</v>
      </c>
      <c r="E5" s="323"/>
      <c r="F5" s="323"/>
      <c r="G5" s="324"/>
      <c r="H5" s="116"/>
    </row>
    <row r="6" spans="2:48" ht="15" customHeight="1" thickBot="1" x14ac:dyDescent="0.35">
      <c r="D6" s="219"/>
      <c r="E6" s="220"/>
      <c r="F6" s="220"/>
      <c r="G6" s="221"/>
      <c r="H6" s="116"/>
    </row>
    <row r="7" spans="2:48" ht="15" customHeight="1" thickBot="1" x14ac:dyDescent="0.35">
      <c r="D7" s="224" t="s">
        <v>36</v>
      </c>
      <c r="E7" s="224" t="s">
        <v>37</v>
      </c>
      <c r="F7" s="134" t="s">
        <v>38</v>
      </c>
      <c r="G7" s="134" t="s">
        <v>39</v>
      </c>
      <c r="H7" s="116"/>
    </row>
    <row r="8" spans="2:48" ht="15" customHeight="1" x14ac:dyDescent="0.3">
      <c r="D8" s="139"/>
      <c r="E8" s="139"/>
      <c r="F8" s="225" t="s">
        <v>40</v>
      </c>
      <c r="G8" s="225" t="s">
        <v>40</v>
      </c>
      <c r="H8" s="116"/>
    </row>
    <row r="9" spans="2:48" ht="15.6" customHeight="1" x14ac:dyDescent="0.3">
      <c r="D9" s="222">
        <v>100</v>
      </c>
      <c r="E9" s="222" t="s">
        <v>41</v>
      </c>
      <c r="F9" s="223">
        <v>13500</v>
      </c>
      <c r="G9" s="222"/>
      <c r="H9" s="116"/>
    </row>
    <row r="10" spans="2:48" ht="15.6" customHeight="1" x14ac:dyDescent="0.3">
      <c r="B10" s="63"/>
      <c r="D10" s="139">
        <v>120</v>
      </c>
      <c r="E10" s="139" t="s">
        <v>42</v>
      </c>
      <c r="F10" s="140">
        <v>65000</v>
      </c>
      <c r="G10" s="195"/>
      <c r="H10" s="116"/>
      <c r="M10" s="67"/>
    </row>
    <row r="11" spans="2:48" ht="15.6" customHeight="1" x14ac:dyDescent="0.3">
      <c r="B11" s="63"/>
      <c r="D11" s="139">
        <v>130</v>
      </c>
      <c r="E11" s="139" t="s">
        <v>43</v>
      </c>
      <c r="F11" s="140">
        <v>4000</v>
      </c>
      <c r="G11" s="195"/>
      <c r="H11" s="116"/>
    </row>
    <row r="12" spans="2:48" ht="15.6" customHeight="1" x14ac:dyDescent="0.3">
      <c r="B12" s="63"/>
      <c r="D12" s="139">
        <v>140</v>
      </c>
      <c r="E12" s="139" t="s">
        <v>44</v>
      </c>
      <c r="F12" s="140">
        <v>3500</v>
      </c>
      <c r="G12" s="195"/>
      <c r="H12" s="116"/>
    </row>
    <row r="13" spans="2:48" ht="15.6" customHeight="1" x14ac:dyDescent="0.3">
      <c r="B13" s="64" t="s">
        <v>45</v>
      </c>
      <c r="D13" s="139">
        <v>141</v>
      </c>
      <c r="E13" s="139" t="s">
        <v>46</v>
      </c>
      <c r="F13" s="140"/>
      <c r="G13" s="195">
        <v>1100</v>
      </c>
      <c r="H13" s="116"/>
    </row>
    <row r="14" spans="2:48" ht="15.6" customHeight="1" x14ac:dyDescent="0.3">
      <c r="B14" s="63" t="s">
        <v>34</v>
      </c>
      <c r="D14" s="139">
        <v>150</v>
      </c>
      <c r="E14" s="139" t="s">
        <v>47</v>
      </c>
      <c r="F14" s="140">
        <v>12000</v>
      </c>
      <c r="G14" s="195"/>
      <c r="H14" s="116"/>
    </row>
    <row r="15" spans="2:48" ht="15.6" customHeight="1" x14ac:dyDescent="0.3">
      <c r="B15" s="63" t="s">
        <v>48</v>
      </c>
      <c r="D15" s="139">
        <v>151</v>
      </c>
      <c r="E15" s="139" t="s">
        <v>49</v>
      </c>
      <c r="F15" s="140"/>
      <c r="G15" s="195">
        <v>750</v>
      </c>
      <c r="H15" s="116"/>
    </row>
    <row r="16" spans="2:48" ht="15.6" customHeight="1" x14ac:dyDescent="0.3">
      <c r="D16" s="139">
        <v>200</v>
      </c>
      <c r="E16" s="139" t="s">
        <v>50</v>
      </c>
      <c r="F16" s="140"/>
      <c r="G16" s="195">
        <v>1500</v>
      </c>
      <c r="H16" s="116"/>
    </row>
    <row r="17" spans="4:11" ht="15.6" customHeight="1" x14ac:dyDescent="0.3">
      <c r="D17" s="139">
        <v>210</v>
      </c>
      <c r="E17" s="139" t="s">
        <v>51</v>
      </c>
      <c r="F17" s="140"/>
      <c r="G17" s="195">
        <v>1245</v>
      </c>
      <c r="H17" s="116"/>
    </row>
    <row r="18" spans="4:11" ht="15.6" customHeight="1" x14ac:dyDescent="0.3">
      <c r="D18" s="139">
        <v>220</v>
      </c>
      <c r="E18" s="139" t="s">
        <v>52</v>
      </c>
      <c r="F18" s="140"/>
      <c r="G18" s="195">
        <v>4500</v>
      </c>
      <c r="H18" s="116"/>
    </row>
    <row r="19" spans="4:11" ht="15.6" customHeight="1" x14ac:dyDescent="0.3">
      <c r="D19" s="139">
        <v>300</v>
      </c>
      <c r="E19" s="139" t="s">
        <v>53</v>
      </c>
      <c r="F19" s="140"/>
      <c r="G19" s="195">
        <v>22500</v>
      </c>
      <c r="H19" s="116"/>
    </row>
    <row r="20" spans="4:11" ht="15.6" customHeight="1" x14ac:dyDescent="0.3">
      <c r="D20" s="139">
        <v>310</v>
      </c>
      <c r="E20" s="139" t="s">
        <v>54</v>
      </c>
      <c r="F20" s="140"/>
      <c r="G20" s="195">
        <v>3000</v>
      </c>
      <c r="H20" s="116"/>
    </row>
    <row r="21" spans="4:11" ht="15.6" customHeight="1" x14ac:dyDescent="0.3">
      <c r="D21" s="139">
        <v>400</v>
      </c>
      <c r="E21" s="139" t="s">
        <v>55</v>
      </c>
      <c r="F21" s="140"/>
      <c r="G21" s="195">
        <v>99810</v>
      </c>
      <c r="H21" s="116"/>
    </row>
    <row r="22" spans="4:11" ht="15.6" customHeight="1" x14ac:dyDescent="0.3">
      <c r="D22" s="139">
        <v>500</v>
      </c>
      <c r="E22" s="139" t="s">
        <v>56</v>
      </c>
      <c r="F22" s="140">
        <v>5600</v>
      </c>
      <c r="G22" s="195"/>
      <c r="H22" s="116"/>
    </row>
    <row r="23" spans="4:11" ht="15.6" customHeight="1" x14ac:dyDescent="0.3">
      <c r="D23" s="139">
        <v>510</v>
      </c>
      <c r="E23" s="139" t="s">
        <v>57</v>
      </c>
      <c r="F23" s="140">
        <v>1000</v>
      </c>
      <c r="G23" s="195"/>
      <c r="H23" s="116"/>
    </row>
    <row r="24" spans="4:11" ht="15.6" customHeight="1" x14ac:dyDescent="0.3">
      <c r="D24" s="139">
        <v>515</v>
      </c>
      <c r="E24" s="139" t="s">
        <v>58</v>
      </c>
      <c r="F24" s="140">
        <v>250</v>
      </c>
      <c r="G24" s="195"/>
      <c r="H24" s="116"/>
    </row>
    <row r="25" spans="4:11" ht="15.6" customHeight="1" x14ac:dyDescent="0.3">
      <c r="D25" s="139">
        <v>520</v>
      </c>
      <c r="E25" s="139" t="s">
        <v>59</v>
      </c>
      <c r="F25" s="140">
        <v>1250</v>
      </c>
      <c r="G25" s="195"/>
      <c r="H25" s="116"/>
    </row>
    <row r="26" spans="4:11" ht="15.6" customHeight="1" x14ac:dyDescent="0.3">
      <c r="D26" s="139">
        <v>525</v>
      </c>
      <c r="E26" s="139" t="s">
        <v>60</v>
      </c>
      <c r="F26" s="140">
        <v>850</v>
      </c>
      <c r="G26" s="195"/>
      <c r="H26" s="116"/>
    </row>
    <row r="27" spans="4:11" ht="15.6" customHeight="1" x14ac:dyDescent="0.3">
      <c r="D27" s="139">
        <v>530</v>
      </c>
      <c r="E27" s="139" t="s">
        <v>61</v>
      </c>
      <c r="F27" s="140">
        <v>2000</v>
      </c>
      <c r="G27" s="195"/>
      <c r="H27" s="116"/>
    </row>
    <row r="28" spans="4:11" ht="15.6" customHeight="1" x14ac:dyDescent="0.3">
      <c r="D28" s="139">
        <v>535</v>
      </c>
      <c r="E28" s="139" t="s">
        <v>62</v>
      </c>
      <c r="F28" s="140">
        <v>1500</v>
      </c>
      <c r="G28" s="195"/>
      <c r="H28" s="116"/>
      <c r="K28" s="70"/>
    </row>
    <row r="29" spans="4:11" ht="15.6" customHeight="1" x14ac:dyDescent="0.3">
      <c r="D29" s="139">
        <v>545</v>
      </c>
      <c r="E29" s="139" t="s">
        <v>63</v>
      </c>
      <c r="F29" s="140">
        <v>3000</v>
      </c>
      <c r="G29" s="195"/>
      <c r="H29" s="116"/>
    </row>
    <row r="30" spans="4:11" ht="15.6" customHeight="1" x14ac:dyDescent="0.3">
      <c r="D30" s="139">
        <v>550</v>
      </c>
      <c r="E30" s="139" t="s">
        <v>64</v>
      </c>
      <c r="F30" s="140">
        <v>1250</v>
      </c>
      <c r="G30" s="195"/>
      <c r="H30" s="116"/>
    </row>
    <row r="31" spans="4:11" ht="15.6" customHeight="1" x14ac:dyDescent="0.3">
      <c r="D31" s="139">
        <v>555</v>
      </c>
      <c r="E31" s="139" t="s">
        <v>65</v>
      </c>
      <c r="F31" s="140">
        <v>4705</v>
      </c>
      <c r="G31" s="195"/>
      <c r="H31" s="116"/>
    </row>
    <row r="32" spans="4:11" ht="15.6" customHeight="1" x14ac:dyDescent="0.3">
      <c r="D32" s="139">
        <v>560</v>
      </c>
      <c r="E32" s="139" t="s">
        <v>66</v>
      </c>
      <c r="F32" s="140">
        <v>15000</v>
      </c>
      <c r="G32" s="195"/>
      <c r="H32" s="116"/>
    </row>
    <row r="33" spans="4:9" ht="15.6" customHeight="1" thickBot="1" x14ac:dyDescent="0.35">
      <c r="D33" s="141"/>
      <c r="E33" s="141"/>
      <c r="F33" s="142">
        <f>SUM(F9:F32)</f>
        <v>134405</v>
      </c>
      <c r="G33" s="142">
        <f>SUM(G9:G32)</f>
        <v>134405</v>
      </c>
      <c r="H33" s="116"/>
      <c r="I33" s="138"/>
    </row>
    <row r="34" spans="4:9" ht="15.6" customHeight="1" thickTop="1" x14ac:dyDescent="0.3">
      <c r="D34" s="116"/>
      <c r="E34" s="116"/>
      <c r="F34" s="116"/>
      <c r="G34" s="116"/>
      <c r="H34" s="116"/>
    </row>
    <row r="35" spans="4:9" ht="15.6" customHeight="1" x14ac:dyDescent="0.3">
      <c r="I35" s="138"/>
    </row>
  </sheetData>
  <sheetProtection algorithmName="SHA-512" hashValue="KeehFiMchKg9Vl+aU0zXSiwOvPRC9wZhhFX6t5ZcJoL4HwE/prijjV/rCXuKkfjiFQ4yaMIV6DwPSLJsPaYnlg==" saltValue="RdTQ5QHaIZYETA1BDo2YSA==" spinCount="100000" sheet="1" objects="1" scenarios="1"/>
  <mergeCells count="3">
    <mergeCell ref="D4:G4"/>
    <mergeCell ref="D5:G5"/>
    <mergeCell ref="D3: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7525-92D0-4F29-B55B-29D9A122C587}">
  <sheetPr>
    <tabColor rgb="FFFF0000"/>
  </sheetPr>
  <dimension ref="A1:AB42"/>
  <sheetViews>
    <sheetView topLeftCell="B1" workbookViewId="0">
      <selection activeCell="G57" sqref="G57"/>
    </sheetView>
  </sheetViews>
  <sheetFormatPr defaultRowHeight="15.6" x14ac:dyDescent="0.3"/>
  <cols>
    <col min="1" max="1" width="8.69921875" style="62"/>
    <col min="2" max="2" width="27" style="62" customWidth="1"/>
    <col min="3" max="3" width="8.69921875" style="65"/>
    <col min="4" max="4" width="6.8984375" style="65" customWidth="1"/>
    <col min="5" max="5" width="57.19921875" style="65" customWidth="1"/>
    <col min="6" max="7" width="13.5" style="65" bestFit="1" customWidth="1"/>
    <col min="8" max="9" width="12.59765625" style="65" hidden="1" customWidth="1"/>
    <col min="10" max="10" width="11" style="65" hidden="1" customWidth="1"/>
    <col min="11" max="11" width="11.5" style="65" hidden="1" customWidth="1"/>
    <col min="12" max="13" width="12.59765625" style="65" hidden="1" customWidth="1"/>
    <col min="14" max="14" width="14" style="65" customWidth="1"/>
    <col min="15" max="15" width="13.8984375" style="65" customWidth="1"/>
    <col min="16" max="26" width="8.69921875" style="65"/>
  </cols>
  <sheetData>
    <row r="1" spans="1:28" ht="15.6" customHeight="1" x14ac:dyDescent="0.3">
      <c r="AA1" s="65"/>
      <c r="AB1" s="65"/>
    </row>
    <row r="2" spans="1:28" ht="15.6" customHeight="1" x14ac:dyDescent="0.3">
      <c r="AA2" s="65"/>
      <c r="AB2" s="65"/>
    </row>
    <row r="3" spans="1:28" ht="15" customHeight="1" x14ac:dyDescent="0.3">
      <c r="D3" s="325" t="s">
        <v>33</v>
      </c>
      <c r="E3" s="326"/>
      <c r="F3" s="326"/>
      <c r="G3" s="326"/>
      <c r="H3" s="296"/>
      <c r="I3" s="297"/>
      <c r="J3" s="296"/>
      <c r="K3" s="312"/>
      <c r="L3" s="330" t="s">
        <v>67</v>
      </c>
      <c r="M3" s="331"/>
      <c r="N3" s="330" t="s">
        <v>68</v>
      </c>
      <c r="O3" s="331"/>
    </row>
    <row r="4" spans="1:28" ht="15" customHeight="1" x14ac:dyDescent="0.3">
      <c r="D4" s="322" t="s">
        <v>34</v>
      </c>
      <c r="E4" s="323"/>
      <c r="F4" s="323"/>
      <c r="G4" s="334"/>
      <c r="H4" s="298"/>
      <c r="I4" s="299"/>
      <c r="J4" s="298"/>
      <c r="K4" s="295"/>
      <c r="L4" s="332" t="s">
        <v>69</v>
      </c>
      <c r="M4" s="333"/>
      <c r="N4" s="332" t="s">
        <v>70</v>
      </c>
      <c r="O4" s="333"/>
    </row>
    <row r="5" spans="1:28" ht="15" customHeight="1" x14ac:dyDescent="0.3">
      <c r="D5" s="322" t="s">
        <v>35</v>
      </c>
      <c r="E5" s="323"/>
      <c r="F5" s="323"/>
      <c r="G5" s="334"/>
      <c r="H5" s="328" t="s">
        <v>71</v>
      </c>
      <c r="I5" s="329"/>
      <c r="J5" s="328" t="s">
        <v>71</v>
      </c>
      <c r="K5" s="329"/>
      <c r="L5" s="332" t="s">
        <v>72</v>
      </c>
      <c r="M5" s="333"/>
      <c r="N5" s="332" t="s">
        <v>73</v>
      </c>
      <c r="O5" s="333"/>
    </row>
    <row r="6" spans="1:28" ht="15" customHeight="1" x14ac:dyDescent="0.3">
      <c r="D6" s="135"/>
      <c r="E6" s="136"/>
      <c r="F6" s="136"/>
      <c r="G6" s="136"/>
      <c r="H6" s="330" t="s">
        <v>74</v>
      </c>
      <c r="I6" s="331"/>
      <c r="J6" s="330" t="s">
        <v>75</v>
      </c>
      <c r="K6" s="335"/>
      <c r="L6" s="328" t="s">
        <v>76</v>
      </c>
      <c r="M6" s="329"/>
      <c r="N6" s="328"/>
      <c r="O6" s="329"/>
    </row>
    <row r="7" spans="1:28" ht="15" customHeight="1" x14ac:dyDescent="0.3">
      <c r="D7" s="133" t="s">
        <v>36</v>
      </c>
      <c r="E7" s="133" t="s">
        <v>37</v>
      </c>
      <c r="F7" s="134" t="s">
        <v>38</v>
      </c>
      <c r="G7" s="300" t="s">
        <v>39</v>
      </c>
      <c r="H7" s="300" t="s">
        <v>77</v>
      </c>
      <c r="I7" s="311" t="s">
        <v>78</v>
      </c>
      <c r="J7" s="311" t="s">
        <v>77</v>
      </c>
      <c r="K7" s="310" t="s">
        <v>78</v>
      </c>
      <c r="L7" s="313" t="s">
        <v>77</v>
      </c>
      <c r="M7" s="314" t="s">
        <v>78</v>
      </c>
      <c r="N7" s="313" t="s">
        <v>77</v>
      </c>
      <c r="O7" s="314" t="s">
        <v>78</v>
      </c>
    </row>
    <row r="8" spans="1:28" ht="15" customHeight="1" x14ac:dyDescent="0.3">
      <c r="D8" s="218"/>
      <c r="E8" s="218"/>
      <c r="F8" s="200" t="s">
        <v>40</v>
      </c>
      <c r="G8" s="200" t="s">
        <v>40</v>
      </c>
      <c r="H8" s="200" t="s">
        <v>40</v>
      </c>
      <c r="I8" s="200" t="s">
        <v>40</v>
      </c>
      <c r="J8" s="200" t="s">
        <v>40</v>
      </c>
      <c r="K8" s="200" t="s">
        <v>40</v>
      </c>
      <c r="L8" s="200" t="s">
        <v>40</v>
      </c>
      <c r="M8" s="200" t="s">
        <v>40</v>
      </c>
      <c r="N8" s="315" t="s">
        <v>40</v>
      </c>
      <c r="O8" s="315" t="s">
        <v>40</v>
      </c>
    </row>
    <row r="9" spans="1:28" ht="15.6" customHeight="1" x14ac:dyDescent="0.3">
      <c r="D9" s="139">
        <v>100</v>
      </c>
      <c r="E9" s="139" t="s">
        <v>41</v>
      </c>
      <c r="F9" s="304">
        <v>13500</v>
      </c>
      <c r="G9" s="308" t="s">
        <v>79</v>
      </c>
      <c r="H9" s="309"/>
      <c r="I9" s="309">
        <v>15283</v>
      </c>
      <c r="J9" s="309">
        <v>8613.65</v>
      </c>
      <c r="K9" s="309"/>
      <c r="L9" s="309"/>
      <c r="M9" s="309"/>
      <c r="N9" s="309">
        <f>F9+H9+J9-I9</f>
        <v>6830.6500000000015</v>
      </c>
      <c r="O9" s="309"/>
    </row>
    <row r="10" spans="1:28" ht="15.6" customHeight="1" x14ac:dyDescent="0.3">
      <c r="B10" s="63"/>
      <c r="D10" s="139">
        <v>120</v>
      </c>
      <c r="E10" s="139" t="s">
        <v>42</v>
      </c>
      <c r="F10" s="302">
        <v>65000</v>
      </c>
      <c r="G10" s="308" t="s">
        <v>79</v>
      </c>
      <c r="H10" s="309"/>
      <c r="I10" s="309"/>
      <c r="J10" s="309"/>
      <c r="K10" s="309"/>
      <c r="L10" s="309"/>
      <c r="M10" s="309"/>
      <c r="N10" s="309">
        <f>F10</f>
        <v>65000</v>
      </c>
      <c r="O10" s="309"/>
    </row>
    <row r="11" spans="1:28" ht="15.6" customHeight="1" x14ac:dyDescent="0.3">
      <c r="B11" s="63"/>
      <c r="D11" s="139">
        <v>130</v>
      </c>
      <c r="E11" s="139" t="s">
        <v>43</v>
      </c>
      <c r="F11" s="302">
        <v>4000</v>
      </c>
      <c r="G11" s="308" t="s">
        <v>79</v>
      </c>
      <c r="H11" s="309"/>
      <c r="I11" s="309"/>
      <c r="J11" s="309"/>
      <c r="K11" s="309">
        <v>1862.5</v>
      </c>
      <c r="L11" s="309">
        <v>5060</v>
      </c>
      <c r="M11" s="309">
        <v>125</v>
      </c>
      <c r="N11" s="309">
        <f>F11-K11+L11-M11</f>
        <v>7072.5</v>
      </c>
      <c r="O11" s="309"/>
    </row>
    <row r="12" spans="1:28" ht="15.6" customHeight="1" x14ac:dyDescent="0.3">
      <c r="B12" s="63"/>
      <c r="D12" s="139">
        <v>135</v>
      </c>
      <c r="E12" s="139" t="s">
        <v>80</v>
      </c>
      <c r="F12" s="305" t="s">
        <v>79</v>
      </c>
      <c r="G12" s="308" t="s">
        <v>79</v>
      </c>
      <c r="H12" s="309"/>
      <c r="I12" s="309"/>
      <c r="J12" s="309"/>
      <c r="K12" s="309"/>
      <c r="L12" s="309"/>
      <c r="M12" s="309"/>
      <c r="N12" s="309"/>
      <c r="O12" s="309"/>
    </row>
    <row r="13" spans="1:28" ht="15.6" customHeight="1" x14ac:dyDescent="0.3">
      <c r="B13" s="63"/>
      <c r="D13" s="139">
        <v>140</v>
      </c>
      <c r="E13" s="139" t="s">
        <v>44</v>
      </c>
      <c r="F13" s="302">
        <v>3500</v>
      </c>
      <c r="G13" s="308" t="s">
        <v>79</v>
      </c>
      <c r="H13" s="309"/>
      <c r="I13" s="309"/>
      <c r="J13" s="309"/>
      <c r="K13" s="309"/>
      <c r="L13" s="309"/>
      <c r="M13" s="309"/>
      <c r="N13" s="309">
        <f>F13</f>
        <v>3500</v>
      </c>
      <c r="O13" s="309"/>
    </row>
    <row r="14" spans="1:28" ht="15.6" customHeight="1" x14ac:dyDescent="0.3">
      <c r="B14" s="63" t="s">
        <v>45</v>
      </c>
      <c r="D14" s="139">
        <v>141</v>
      </c>
      <c r="E14" s="139" t="s">
        <v>46</v>
      </c>
      <c r="F14" s="305" t="s">
        <v>79</v>
      </c>
      <c r="G14" s="309">
        <v>1100</v>
      </c>
      <c r="H14" s="309"/>
      <c r="I14" s="309"/>
      <c r="J14" s="309"/>
      <c r="K14" s="309"/>
      <c r="L14" s="309"/>
      <c r="M14" s="309"/>
      <c r="N14" s="309"/>
      <c r="O14" s="309">
        <f>G14</f>
        <v>1100</v>
      </c>
    </row>
    <row r="15" spans="1:28" ht="15.6" customHeight="1" x14ac:dyDescent="0.3">
      <c r="A15" s="63"/>
      <c r="B15" s="63" t="s">
        <v>34</v>
      </c>
      <c r="D15" s="139">
        <v>150</v>
      </c>
      <c r="E15" s="139" t="s">
        <v>47</v>
      </c>
      <c r="F15" s="302">
        <v>12000</v>
      </c>
      <c r="G15" s="309" t="s">
        <v>79</v>
      </c>
      <c r="H15" s="309"/>
      <c r="I15" s="309"/>
      <c r="J15" s="309"/>
      <c r="K15" s="309"/>
      <c r="L15" s="309"/>
      <c r="M15" s="309"/>
      <c r="N15" s="309">
        <f>F15</f>
        <v>12000</v>
      </c>
      <c r="O15" s="309"/>
    </row>
    <row r="16" spans="1:28" ht="15.6" customHeight="1" x14ac:dyDescent="0.3">
      <c r="A16" s="63"/>
      <c r="B16" s="63" t="s">
        <v>48</v>
      </c>
      <c r="D16" s="139">
        <v>151</v>
      </c>
      <c r="E16" s="139" t="s">
        <v>49</v>
      </c>
      <c r="F16" s="305" t="s">
        <v>79</v>
      </c>
      <c r="G16" s="309">
        <v>750</v>
      </c>
      <c r="H16" s="309"/>
      <c r="I16" s="309"/>
      <c r="J16" s="309"/>
      <c r="K16" s="309"/>
      <c r="L16" s="309"/>
      <c r="M16" s="309"/>
      <c r="N16" s="309"/>
      <c r="O16" s="309">
        <f>G16</f>
        <v>750</v>
      </c>
    </row>
    <row r="17" spans="1:15" ht="15.6" customHeight="1" x14ac:dyDescent="0.3">
      <c r="A17" s="63"/>
      <c r="B17" s="63"/>
      <c r="D17" s="139">
        <v>200</v>
      </c>
      <c r="E17" s="139" t="s">
        <v>50</v>
      </c>
      <c r="F17" s="305" t="s">
        <v>79</v>
      </c>
      <c r="G17" s="309">
        <v>1500</v>
      </c>
      <c r="H17" s="309">
        <v>987</v>
      </c>
      <c r="I17" s="309"/>
      <c r="J17" s="309"/>
      <c r="K17" s="309"/>
      <c r="L17" s="309">
        <v>120</v>
      </c>
      <c r="M17" s="309">
        <v>4865</v>
      </c>
      <c r="N17" s="309"/>
      <c r="O17" s="309">
        <f>G17-H17-L17+M17</f>
        <v>5258</v>
      </c>
    </row>
    <row r="18" spans="1:15" ht="15.6" customHeight="1" x14ac:dyDescent="0.3">
      <c r="D18" s="139">
        <v>210</v>
      </c>
      <c r="E18" s="139" t="s">
        <v>51</v>
      </c>
      <c r="F18" s="305" t="s">
        <v>79</v>
      </c>
      <c r="G18" s="309">
        <v>1245</v>
      </c>
      <c r="H18" s="309">
        <v>521.17999999999995</v>
      </c>
      <c r="I18" s="309">
        <v>6.55</v>
      </c>
      <c r="J18" s="309">
        <v>2.5</v>
      </c>
      <c r="K18" s="309">
        <v>614.54999999999995</v>
      </c>
      <c r="L18" s="309">
        <v>499</v>
      </c>
      <c r="M18" s="309">
        <v>518</v>
      </c>
      <c r="N18" s="309"/>
      <c r="O18" s="309">
        <f>G18-H18+I18-J18+K18-L18+M18</f>
        <v>1361.42</v>
      </c>
    </row>
    <row r="19" spans="1:15" ht="15.6" customHeight="1" x14ac:dyDescent="0.3">
      <c r="D19" s="139">
        <v>220</v>
      </c>
      <c r="E19" s="139" t="s">
        <v>52</v>
      </c>
      <c r="F19" s="305" t="s">
        <v>79</v>
      </c>
      <c r="G19" s="309">
        <v>4500</v>
      </c>
      <c r="H19" s="309">
        <v>3000</v>
      </c>
      <c r="I19" s="309"/>
      <c r="J19" s="309"/>
      <c r="K19" s="309"/>
      <c r="L19" s="309"/>
      <c r="M19" s="309"/>
      <c r="N19" s="309"/>
      <c r="O19" s="309">
        <f>G19-H19</f>
        <v>1500</v>
      </c>
    </row>
    <row r="20" spans="1:15" ht="15.6" customHeight="1" x14ac:dyDescent="0.3">
      <c r="D20" s="66">
        <v>225</v>
      </c>
      <c r="E20" s="66" t="s">
        <v>81</v>
      </c>
      <c r="F20" s="305" t="s">
        <v>79</v>
      </c>
      <c r="G20" s="308" t="s">
        <v>79</v>
      </c>
      <c r="H20" s="309"/>
      <c r="I20" s="309"/>
      <c r="J20" s="309"/>
      <c r="K20" s="309"/>
      <c r="L20" s="309"/>
      <c r="M20" s="309"/>
      <c r="N20" s="309"/>
      <c r="O20" s="309"/>
    </row>
    <row r="21" spans="1:15" ht="15.6" customHeight="1" x14ac:dyDescent="0.3">
      <c r="D21" s="139">
        <v>300</v>
      </c>
      <c r="E21" s="139" t="s">
        <v>53</v>
      </c>
      <c r="F21" s="305" t="s">
        <v>79</v>
      </c>
      <c r="G21" s="309">
        <v>22500</v>
      </c>
      <c r="H21" s="309"/>
      <c r="I21" s="309"/>
      <c r="J21" s="309"/>
      <c r="K21" s="309"/>
      <c r="L21" s="309"/>
      <c r="M21" s="309"/>
      <c r="N21" s="309"/>
      <c r="O21" s="309">
        <f>G21</f>
        <v>22500</v>
      </c>
    </row>
    <row r="22" spans="1:15" ht="15.6" customHeight="1" x14ac:dyDescent="0.3">
      <c r="D22" s="139">
        <v>310</v>
      </c>
      <c r="E22" s="139" t="s">
        <v>54</v>
      </c>
      <c r="F22" s="305" t="s">
        <v>79</v>
      </c>
      <c r="G22" s="309">
        <v>3000</v>
      </c>
      <c r="H22" s="309"/>
      <c r="I22" s="309"/>
      <c r="J22" s="309"/>
      <c r="K22" s="309"/>
      <c r="L22" s="309"/>
      <c r="M22" s="309"/>
      <c r="N22" s="309"/>
      <c r="O22" s="309">
        <f>G22</f>
        <v>3000</v>
      </c>
    </row>
    <row r="23" spans="1:15" ht="15.6" customHeight="1" x14ac:dyDescent="0.3">
      <c r="D23" s="139">
        <v>400</v>
      </c>
      <c r="E23" s="139" t="s">
        <v>55</v>
      </c>
      <c r="F23" s="305" t="s">
        <v>79</v>
      </c>
      <c r="G23" s="309">
        <v>99810</v>
      </c>
      <c r="H23" s="309"/>
      <c r="I23" s="309"/>
      <c r="J23" s="309"/>
      <c r="K23" s="309">
        <v>6145.45</v>
      </c>
      <c r="L23" s="309"/>
      <c r="M23" s="309">
        <v>4554</v>
      </c>
      <c r="N23" s="309"/>
      <c r="O23" s="309">
        <f>G23+K23+M23</f>
        <v>110509.45</v>
      </c>
    </row>
    <row r="24" spans="1:15" ht="15.6" customHeight="1" x14ac:dyDescent="0.3">
      <c r="D24" s="66">
        <v>402</v>
      </c>
      <c r="E24" s="66" t="s">
        <v>82</v>
      </c>
      <c r="F24" s="305" t="s">
        <v>79</v>
      </c>
      <c r="G24" s="308" t="s">
        <v>79</v>
      </c>
      <c r="H24" s="309"/>
      <c r="I24" s="309"/>
      <c r="J24" s="309"/>
      <c r="K24" s="309"/>
      <c r="L24" s="309">
        <v>112.5</v>
      </c>
      <c r="M24" s="309"/>
      <c r="N24" s="309">
        <f>L24</f>
        <v>112.5</v>
      </c>
      <c r="O24" s="309"/>
    </row>
    <row r="25" spans="1:15" ht="15.6" customHeight="1" x14ac:dyDescent="0.3">
      <c r="D25" s="66">
        <v>405</v>
      </c>
      <c r="E25" s="66" t="s">
        <v>83</v>
      </c>
      <c r="F25" s="305" t="s">
        <v>79</v>
      </c>
      <c r="G25" s="308" t="s">
        <v>79</v>
      </c>
      <c r="H25" s="309"/>
      <c r="I25" s="309">
        <v>65.45</v>
      </c>
      <c r="J25" s="309"/>
      <c r="K25" s="309"/>
      <c r="L25" s="309"/>
      <c r="M25" s="309"/>
      <c r="N25" s="309"/>
      <c r="O25" s="309">
        <f>I25</f>
        <v>65.45</v>
      </c>
    </row>
    <row r="26" spans="1:15" ht="15.6" customHeight="1" x14ac:dyDescent="0.3">
      <c r="D26" s="66">
        <v>410</v>
      </c>
      <c r="E26" s="66" t="s">
        <v>84</v>
      </c>
      <c r="F26" s="305" t="s">
        <v>79</v>
      </c>
      <c r="G26" s="308" t="s">
        <v>79</v>
      </c>
      <c r="H26" s="309"/>
      <c r="I26" s="309"/>
      <c r="J26" s="309"/>
      <c r="K26" s="309">
        <v>18.649999999999999</v>
      </c>
      <c r="L26" s="309"/>
      <c r="M26" s="309"/>
      <c r="N26" s="309"/>
      <c r="O26" s="309">
        <f>K26</f>
        <v>18.649999999999999</v>
      </c>
    </row>
    <row r="27" spans="1:15" ht="15.6" customHeight="1" x14ac:dyDescent="0.3">
      <c r="D27" s="139">
        <v>500</v>
      </c>
      <c r="E27" s="139" t="s">
        <v>56</v>
      </c>
      <c r="F27" s="302">
        <v>5600</v>
      </c>
      <c r="G27" s="308" t="s">
        <v>79</v>
      </c>
      <c r="H27" s="309">
        <v>636.36</v>
      </c>
      <c r="I27" s="309"/>
      <c r="J27" s="309"/>
      <c r="K27" s="309"/>
      <c r="L27" s="309">
        <v>4378.5</v>
      </c>
      <c r="M27" s="309"/>
      <c r="N27" s="309">
        <f>F27+H27+J27+L27</f>
        <v>10614.86</v>
      </c>
      <c r="O27" s="309"/>
    </row>
    <row r="28" spans="1:15" ht="15.6" customHeight="1" x14ac:dyDescent="0.3">
      <c r="D28" s="66">
        <v>505</v>
      </c>
      <c r="E28" s="66" t="s">
        <v>85</v>
      </c>
      <c r="F28" s="305" t="s">
        <v>79</v>
      </c>
      <c r="G28" s="308" t="s">
        <v>79</v>
      </c>
      <c r="H28" s="309"/>
      <c r="I28" s="309"/>
      <c r="J28" s="309"/>
      <c r="K28" s="309"/>
      <c r="L28" s="309"/>
      <c r="M28" s="309">
        <v>108</v>
      </c>
      <c r="N28" s="309"/>
      <c r="O28" s="309">
        <f>M28</f>
        <v>108</v>
      </c>
    </row>
    <row r="29" spans="1:15" ht="15.6" customHeight="1" x14ac:dyDescent="0.3">
      <c r="D29" s="139">
        <v>510</v>
      </c>
      <c r="E29" s="139" t="s">
        <v>57</v>
      </c>
      <c r="F29" s="302">
        <v>1000</v>
      </c>
      <c r="G29" s="308" t="s">
        <v>79</v>
      </c>
      <c r="H29" s="309">
        <v>309.08999999999997</v>
      </c>
      <c r="I29" s="309"/>
      <c r="J29" s="309"/>
      <c r="K29" s="309"/>
      <c r="L29" s="309"/>
      <c r="M29" s="309"/>
      <c r="N29" s="309"/>
      <c r="O29" s="309"/>
    </row>
    <row r="30" spans="1:15" ht="15.6" customHeight="1" x14ac:dyDescent="0.3">
      <c r="D30" s="139">
        <v>515</v>
      </c>
      <c r="E30" s="139" t="s">
        <v>58</v>
      </c>
      <c r="F30" s="306">
        <v>250</v>
      </c>
      <c r="G30" s="308" t="s">
        <v>79</v>
      </c>
      <c r="H30" s="309">
        <v>113.64</v>
      </c>
      <c r="I30" s="309"/>
      <c r="J30" s="309"/>
      <c r="K30" s="309"/>
      <c r="L30" s="309"/>
      <c r="M30" s="309"/>
      <c r="N30" s="309">
        <f>F29+H29</f>
        <v>1309.0899999999999</v>
      </c>
      <c r="O30" s="309"/>
    </row>
    <row r="31" spans="1:15" ht="15.6" customHeight="1" x14ac:dyDescent="0.3">
      <c r="D31" s="139">
        <v>520</v>
      </c>
      <c r="E31" s="139" t="s">
        <v>59</v>
      </c>
      <c r="F31" s="302">
        <v>1250</v>
      </c>
      <c r="G31" s="308" t="s">
        <v>79</v>
      </c>
      <c r="H31" s="309">
        <v>227.27</v>
      </c>
      <c r="I31" s="309"/>
      <c r="J31" s="309"/>
      <c r="K31" s="309"/>
      <c r="L31" s="309"/>
      <c r="M31" s="309"/>
      <c r="N31" s="309">
        <f t="shared" ref="N31:N41" si="0">F30+H30</f>
        <v>363.64</v>
      </c>
      <c r="O31" s="309"/>
    </row>
    <row r="32" spans="1:15" ht="15.6" customHeight="1" x14ac:dyDescent="0.3">
      <c r="D32" s="139">
        <v>525</v>
      </c>
      <c r="E32" s="139" t="s">
        <v>60</v>
      </c>
      <c r="F32" s="306">
        <v>850</v>
      </c>
      <c r="G32" s="308" t="s">
        <v>79</v>
      </c>
      <c r="H32" s="309"/>
      <c r="I32" s="309"/>
      <c r="J32" s="309"/>
      <c r="K32" s="309"/>
      <c r="L32" s="309"/>
      <c r="M32" s="309"/>
      <c r="N32" s="309">
        <f t="shared" si="0"/>
        <v>1477.27</v>
      </c>
      <c r="O32" s="309"/>
    </row>
    <row r="33" spans="4:21" ht="15.6" customHeight="1" x14ac:dyDescent="0.3">
      <c r="D33" s="66">
        <v>527</v>
      </c>
      <c r="E33" s="66" t="s">
        <v>86</v>
      </c>
      <c r="F33" s="305" t="s">
        <v>79</v>
      </c>
      <c r="G33" s="308" t="s">
        <v>79</v>
      </c>
      <c r="H33" s="309"/>
      <c r="I33" s="309"/>
      <c r="J33" s="309">
        <v>25</v>
      </c>
      <c r="K33" s="309"/>
      <c r="L33" s="309"/>
      <c r="M33" s="309"/>
      <c r="N33" s="309">
        <f t="shared" si="0"/>
        <v>850</v>
      </c>
      <c r="O33" s="309"/>
    </row>
    <row r="34" spans="4:21" ht="15.6" customHeight="1" x14ac:dyDescent="0.3">
      <c r="D34" s="139">
        <v>530</v>
      </c>
      <c r="E34" s="139" t="s">
        <v>61</v>
      </c>
      <c r="F34" s="302">
        <v>2000</v>
      </c>
      <c r="G34" s="308" t="s">
        <v>79</v>
      </c>
      <c r="H34" s="309"/>
      <c r="I34" s="309"/>
      <c r="J34" s="309"/>
      <c r="K34" s="309"/>
      <c r="L34" s="309"/>
      <c r="M34" s="309"/>
      <c r="N34" s="309">
        <f>J33</f>
        <v>25</v>
      </c>
      <c r="O34" s="309"/>
    </row>
    <row r="35" spans="4:21" ht="15.6" customHeight="1" x14ac:dyDescent="0.3">
      <c r="D35" s="66">
        <v>532</v>
      </c>
      <c r="E35" s="66" t="s">
        <v>87</v>
      </c>
      <c r="F35" s="305" t="s">
        <v>79</v>
      </c>
      <c r="G35" s="308" t="s">
        <v>79</v>
      </c>
      <c r="H35" s="309">
        <v>218.18</v>
      </c>
      <c r="I35" s="309"/>
      <c r="J35" s="309"/>
      <c r="K35" s="309"/>
      <c r="L35" s="309"/>
      <c r="M35" s="309"/>
      <c r="N35" s="309">
        <f t="shared" si="0"/>
        <v>2000</v>
      </c>
      <c r="O35" s="309"/>
    </row>
    <row r="36" spans="4:21" ht="15.6" customHeight="1" x14ac:dyDescent="0.3">
      <c r="D36" s="139">
        <v>535</v>
      </c>
      <c r="E36" s="139" t="s">
        <v>62</v>
      </c>
      <c r="F36" s="302">
        <v>1500</v>
      </c>
      <c r="G36" s="308" t="s">
        <v>79</v>
      </c>
      <c r="H36" s="309">
        <v>216.36</v>
      </c>
      <c r="I36" s="309"/>
      <c r="J36" s="309"/>
      <c r="K36" s="309"/>
      <c r="L36" s="309"/>
      <c r="M36" s="309"/>
      <c r="N36" s="309">
        <f>H35</f>
        <v>218.18</v>
      </c>
      <c r="O36" s="309"/>
    </row>
    <row r="37" spans="4:21" ht="15.6" customHeight="1" x14ac:dyDescent="0.3">
      <c r="D37" s="139">
        <v>545</v>
      </c>
      <c r="E37" s="139" t="s">
        <v>63</v>
      </c>
      <c r="F37" s="302">
        <v>3000</v>
      </c>
      <c r="G37" s="308" t="s">
        <v>79</v>
      </c>
      <c r="H37" s="309">
        <v>2272.73</v>
      </c>
      <c r="I37" s="309"/>
      <c r="J37" s="309"/>
      <c r="K37" s="309"/>
      <c r="L37" s="309"/>
      <c r="M37" s="309"/>
      <c r="N37" s="309">
        <f t="shared" si="0"/>
        <v>1716.3600000000001</v>
      </c>
      <c r="O37" s="309"/>
    </row>
    <row r="38" spans="4:21" ht="15.6" customHeight="1" x14ac:dyDescent="0.3">
      <c r="D38" s="139">
        <v>550</v>
      </c>
      <c r="E38" s="139" t="s">
        <v>88</v>
      </c>
      <c r="F38" s="302">
        <v>1250</v>
      </c>
      <c r="G38" s="308" t="s">
        <v>79</v>
      </c>
      <c r="H38" s="309">
        <v>227.27</v>
      </c>
      <c r="I38" s="309"/>
      <c r="J38" s="309"/>
      <c r="K38" s="309"/>
      <c r="L38" s="309"/>
      <c r="M38" s="309"/>
      <c r="N38" s="309">
        <f t="shared" si="0"/>
        <v>5272.73</v>
      </c>
      <c r="O38" s="309"/>
    </row>
    <row r="39" spans="4:21" ht="15.6" customHeight="1" x14ac:dyDescent="0.3">
      <c r="D39" s="139">
        <v>555</v>
      </c>
      <c r="E39" s="139" t="s">
        <v>65</v>
      </c>
      <c r="F39" s="302">
        <v>4705</v>
      </c>
      <c r="G39" s="308" t="s">
        <v>79</v>
      </c>
      <c r="H39" s="309">
        <v>990.91</v>
      </c>
      <c r="I39" s="309"/>
      <c r="J39" s="309"/>
      <c r="K39" s="309"/>
      <c r="L39" s="309"/>
      <c r="M39" s="309"/>
      <c r="N39" s="309">
        <f t="shared" si="0"/>
        <v>1477.27</v>
      </c>
      <c r="O39" s="309"/>
    </row>
    <row r="40" spans="4:21" ht="15.6" customHeight="1" x14ac:dyDescent="0.3">
      <c r="D40" s="139">
        <v>560</v>
      </c>
      <c r="E40" s="139" t="s">
        <v>66</v>
      </c>
      <c r="F40" s="302">
        <v>15000</v>
      </c>
      <c r="G40" s="308" t="s">
        <v>79</v>
      </c>
      <c r="H40" s="309">
        <v>5635</v>
      </c>
      <c r="I40" s="309"/>
      <c r="J40" s="309"/>
      <c r="K40" s="309"/>
      <c r="L40" s="309"/>
      <c r="M40" s="309"/>
      <c r="N40" s="309">
        <f t="shared" si="0"/>
        <v>5695.91</v>
      </c>
      <c r="O40" s="309"/>
    </row>
    <row r="41" spans="4:21" ht="15.6" customHeight="1" x14ac:dyDescent="0.3">
      <c r="D41" s="145"/>
      <c r="E41" s="145"/>
      <c r="F41" s="291"/>
      <c r="G41" s="303"/>
      <c r="H41" s="309"/>
      <c r="I41" s="309"/>
      <c r="J41" s="309"/>
      <c r="K41" s="309"/>
      <c r="L41" s="309"/>
      <c r="M41" s="309"/>
      <c r="N41" s="309">
        <f t="shared" si="0"/>
        <v>20635</v>
      </c>
      <c r="O41" s="309"/>
    </row>
    <row r="42" spans="4:21" ht="15.6" customHeight="1" x14ac:dyDescent="0.3">
      <c r="D42" s="141"/>
      <c r="E42" s="141"/>
      <c r="F42" s="68">
        <f>SUM(F9:F40)</f>
        <v>134405</v>
      </c>
      <c r="G42" s="307">
        <f>SUM(G9:G40)</f>
        <v>134405</v>
      </c>
      <c r="H42" s="307">
        <f>SUM(H8:H41)</f>
        <v>15354.990000000002</v>
      </c>
      <c r="I42" s="307">
        <f>SUM(I9:I41)</f>
        <v>15355</v>
      </c>
      <c r="J42" s="307">
        <f t="shared" ref="J42:K42" si="1">SUM(J9:J41)</f>
        <v>8641.15</v>
      </c>
      <c r="K42" s="307">
        <f t="shared" si="1"/>
        <v>8641.15</v>
      </c>
      <c r="L42" s="307">
        <f t="shared" ref="L42" si="2">SUM(L9:L41)</f>
        <v>10170</v>
      </c>
      <c r="M42" s="307">
        <f t="shared" ref="M42" si="3">SUM(M9:M41)</f>
        <v>10170</v>
      </c>
      <c r="N42" s="307">
        <f t="shared" ref="N42" si="4">SUM(N9:N41)</f>
        <v>146170.96</v>
      </c>
      <c r="O42" s="307">
        <f t="shared" ref="O42" si="5">SUM(O9:O41)</f>
        <v>146170.97</v>
      </c>
      <c r="P42" s="316" t="s">
        <v>89</v>
      </c>
      <c r="Q42" s="301"/>
      <c r="R42" s="301"/>
      <c r="S42" s="301"/>
      <c r="T42" s="301"/>
      <c r="U42" s="301"/>
    </row>
  </sheetData>
  <sheetProtection algorithmName="SHA-512" hashValue="QydCIoyJ6Bz+i5fQaxp8KfreAb7wN1HEr1SoNFAmffHZFmZKmQwdZR6L4QnWrXcjnXVhcynGf3mDs8mXA557lQ==" saltValue="SdbdrDYXBPNj0d11y0GHKg==" spinCount="100000" sheet="1" objects="1" scenarios="1"/>
  <mergeCells count="15">
    <mergeCell ref="D3:G3"/>
    <mergeCell ref="D4:G4"/>
    <mergeCell ref="D5:G5"/>
    <mergeCell ref="H6:I6"/>
    <mergeCell ref="J6:K6"/>
    <mergeCell ref="H5:I5"/>
    <mergeCell ref="J5:K5"/>
    <mergeCell ref="L6:M6"/>
    <mergeCell ref="L3:M3"/>
    <mergeCell ref="L4:M4"/>
    <mergeCell ref="L5:M5"/>
    <mergeCell ref="N3:O3"/>
    <mergeCell ref="N4:O4"/>
    <mergeCell ref="N5:O5"/>
    <mergeCell ref="N6:O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48C5-8031-4A9E-BEF4-9B34FAF33CF2}">
  <dimension ref="A2:AZ26"/>
  <sheetViews>
    <sheetView showGridLines="0" topLeftCell="E1" zoomScaleNormal="100" workbookViewId="0">
      <selection activeCell="L27" sqref="L27"/>
    </sheetView>
  </sheetViews>
  <sheetFormatPr defaultRowHeight="15.6" x14ac:dyDescent="0.3"/>
  <cols>
    <col min="1" max="1" width="8.69921875" style="62" customWidth="1"/>
    <col min="2" max="2" width="33.8984375" style="62" customWidth="1"/>
    <col min="3" max="3" width="8.69921875" style="65"/>
    <col min="4" max="4" width="16.69921875" style="65" customWidth="1"/>
    <col min="5" max="5" width="32.09765625" style="65" customWidth="1"/>
    <col min="6" max="6" width="10.19921875" style="65" customWidth="1"/>
    <col min="7" max="7" width="12.5" style="65" customWidth="1"/>
    <col min="8" max="10" width="8.8984375" style="65" bestFit="1" customWidth="1"/>
    <col min="11" max="11" width="10.59765625" style="65" bestFit="1" customWidth="1"/>
    <col min="12" max="12" width="8.8984375" style="65" bestFit="1" customWidth="1"/>
    <col min="13" max="13" width="9.3984375" style="65" bestFit="1" customWidth="1"/>
    <col min="14" max="14" width="9.69921875" style="65" customWidth="1"/>
    <col min="15" max="15" width="10.19921875" style="65" bestFit="1" customWidth="1"/>
    <col min="16" max="17" width="9.8984375" style="65" customWidth="1"/>
    <col min="18" max="18" width="10.5" style="65" customWidth="1"/>
    <col min="19" max="19" width="9.19921875" style="65" customWidth="1"/>
    <col min="20" max="20" width="10.19921875" style="65" customWidth="1"/>
    <col min="21" max="21" width="10.19921875" style="65" bestFit="1" customWidth="1"/>
    <col min="22" max="22" width="24.19921875" style="65" customWidth="1"/>
    <col min="23" max="52" width="8.69921875" style="65"/>
  </cols>
  <sheetData>
    <row r="2" spans="2:22" ht="15" customHeight="1" thickBot="1" x14ac:dyDescent="0.35"/>
    <row r="3" spans="2:22" ht="15" customHeight="1" x14ac:dyDescent="0.3">
      <c r="D3" s="336" t="s">
        <v>90</v>
      </c>
      <c r="E3" s="337"/>
      <c r="F3" s="337"/>
      <c r="G3" s="337"/>
      <c r="H3" s="337"/>
      <c r="I3" s="337"/>
      <c r="J3" s="337"/>
      <c r="K3" s="337"/>
      <c r="L3" s="337"/>
      <c r="M3" s="337"/>
      <c r="N3" s="337"/>
      <c r="O3" s="337"/>
      <c r="P3" s="337"/>
      <c r="Q3" s="337"/>
      <c r="R3" s="337"/>
      <c r="S3" s="337"/>
      <c r="T3" s="337"/>
      <c r="U3" s="337"/>
      <c r="V3" s="158"/>
    </row>
    <row r="4" spans="2:22" ht="15" customHeight="1" thickBot="1" x14ac:dyDescent="0.35">
      <c r="D4" s="338"/>
      <c r="E4" s="339"/>
      <c r="F4" s="339"/>
      <c r="G4" s="339"/>
      <c r="H4" s="339"/>
      <c r="I4" s="339"/>
      <c r="J4" s="339"/>
      <c r="K4" s="339"/>
      <c r="L4" s="339"/>
      <c r="M4" s="339"/>
      <c r="N4" s="339"/>
      <c r="O4" s="339"/>
      <c r="P4" s="339"/>
      <c r="Q4" s="339"/>
      <c r="R4" s="339"/>
      <c r="S4" s="339"/>
      <c r="T4" s="339"/>
      <c r="U4" s="339"/>
      <c r="V4" s="159" t="s">
        <v>91</v>
      </c>
    </row>
    <row r="5" spans="2:22" ht="49.95" customHeight="1" thickTop="1" thickBot="1" x14ac:dyDescent="0.35">
      <c r="D5" s="160" t="s">
        <v>92</v>
      </c>
      <c r="E5" s="161" t="s">
        <v>93</v>
      </c>
      <c r="F5" s="162" t="s">
        <v>94</v>
      </c>
      <c r="G5" s="163" t="s">
        <v>95</v>
      </c>
      <c r="H5" s="164" t="s">
        <v>83</v>
      </c>
      <c r="I5" s="164" t="s">
        <v>96</v>
      </c>
      <c r="J5" s="164" t="s">
        <v>97</v>
      </c>
      <c r="K5" s="164" t="s">
        <v>41</v>
      </c>
      <c r="L5" s="164" t="s">
        <v>51</v>
      </c>
      <c r="M5" s="164" t="s">
        <v>97</v>
      </c>
      <c r="N5" s="164" t="s">
        <v>56</v>
      </c>
      <c r="O5" s="165" t="s">
        <v>98</v>
      </c>
      <c r="P5" s="166" t="s">
        <v>65</v>
      </c>
      <c r="Q5" s="167" t="s">
        <v>87</v>
      </c>
      <c r="R5" s="167" t="s">
        <v>64</v>
      </c>
      <c r="S5" s="167" t="s">
        <v>99</v>
      </c>
      <c r="T5" s="167" t="s">
        <v>100</v>
      </c>
      <c r="U5" s="167" t="s">
        <v>101</v>
      </c>
      <c r="V5" s="168"/>
    </row>
    <row r="6" spans="2:22" ht="16.2" customHeight="1" thickBot="1" x14ac:dyDescent="0.35">
      <c r="D6" s="340"/>
      <c r="E6" s="341"/>
      <c r="F6" s="342"/>
      <c r="G6" s="343"/>
      <c r="H6" s="72" t="s">
        <v>40</v>
      </c>
      <c r="I6" s="72" t="s">
        <v>40</v>
      </c>
      <c r="J6" s="72" t="s">
        <v>40</v>
      </c>
      <c r="K6" s="72" t="s">
        <v>40</v>
      </c>
      <c r="L6" s="72" t="s">
        <v>40</v>
      </c>
      <c r="M6" s="72" t="s">
        <v>40</v>
      </c>
      <c r="N6" s="72" t="s">
        <v>40</v>
      </c>
      <c r="O6" s="71" t="s">
        <v>40</v>
      </c>
      <c r="P6" s="71" t="s">
        <v>40</v>
      </c>
      <c r="Q6" s="71" t="s">
        <v>40</v>
      </c>
      <c r="R6" s="71" t="s">
        <v>40</v>
      </c>
      <c r="S6" s="71" t="s">
        <v>40</v>
      </c>
      <c r="T6" s="71" t="s">
        <v>40</v>
      </c>
      <c r="U6" s="72" t="s">
        <v>40</v>
      </c>
      <c r="V6" s="144"/>
    </row>
    <row r="7" spans="2:22" ht="15" customHeight="1" thickBot="1" x14ac:dyDescent="0.35">
      <c r="D7" s="73">
        <v>43986</v>
      </c>
      <c r="E7" s="147" t="s">
        <v>87</v>
      </c>
      <c r="F7" s="151"/>
      <c r="G7" s="151" t="s">
        <v>102</v>
      </c>
      <c r="H7" s="153"/>
      <c r="I7" s="153"/>
      <c r="J7" s="153"/>
      <c r="K7" s="155">
        <v>240</v>
      </c>
      <c r="L7" s="153">
        <f>K7/11</f>
        <v>21.818181818181817</v>
      </c>
      <c r="M7" s="153"/>
      <c r="N7" s="153"/>
      <c r="O7" s="153"/>
      <c r="P7" s="153"/>
      <c r="Q7" s="153">
        <f>K7-L7</f>
        <v>218.18181818181819</v>
      </c>
      <c r="R7" s="153"/>
      <c r="S7" s="153"/>
      <c r="T7" s="153"/>
      <c r="U7" s="151"/>
      <c r="V7" s="146"/>
    </row>
    <row r="8" spans="2:22" ht="15" customHeight="1" thickBot="1" x14ac:dyDescent="0.35">
      <c r="D8" s="73">
        <v>43987</v>
      </c>
      <c r="E8" s="148" t="s">
        <v>88</v>
      </c>
      <c r="F8" s="69"/>
      <c r="G8" s="69" t="s">
        <v>102</v>
      </c>
      <c r="H8" s="154"/>
      <c r="I8" s="154"/>
      <c r="J8" s="154"/>
      <c r="K8" s="156">
        <v>250</v>
      </c>
      <c r="L8" s="154">
        <f t="shared" ref="L8:L22" si="0">K8/11</f>
        <v>22.727272727272727</v>
      </c>
      <c r="M8" s="154"/>
      <c r="N8" s="154"/>
      <c r="O8" s="154"/>
      <c r="P8" s="154"/>
      <c r="Q8" s="154"/>
      <c r="R8" s="154">
        <f>K8-L8</f>
        <v>227.27272727272728</v>
      </c>
      <c r="S8" s="154"/>
      <c r="T8" s="154"/>
      <c r="U8" s="69"/>
      <c r="V8" s="146"/>
    </row>
    <row r="9" spans="2:22" ht="15" customHeight="1" thickBot="1" x14ac:dyDescent="0.35">
      <c r="D9" s="73">
        <v>43990</v>
      </c>
      <c r="E9" s="148" t="s">
        <v>103</v>
      </c>
      <c r="F9" s="69"/>
      <c r="G9" s="69" t="s">
        <v>102</v>
      </c>
      <c r="H9" s="154"/>
      <c r="I9" s="154"/>
      <c r="J9" s="154"/>
      <c r="K9" s="156">
        <v>3000</v>
      </c>
      <c r="L9" s="154"/>
      <c r="M9" s="154"/>
      <c r="N9" s="154"/>
      <c r="O9" s="154"/>
      <c r="P9" s="154"/>
      <c r="Q9" s="154"/>
      <c r="R9" s="154"/>
      <c r="S9" s="154"/>
      <c r="T9" s="154"/>
      <c r="U9" s="154">
        <f>K9</f>
        <v>3000</v>
      </c>
      <c r="V9" s="146" t="s">
        <v>104</v>
      </c>
    </row>
    <row r="10" spans="2:22" ht="15" customHeight="1" thickBot="1" x14ac:dyDescent="0.35">
      <c r="B10" s="63"/>
      <c r="D10" s="73">
        <v>43990</v>
      </c>
      <c r="E10" s="148" t="s">
        <v>105</v>
      </c>
      <c r="F10" s="69"/>
      <c r="G10" s="69" t="s">
        <v>102</v>
      </c>
      <c r="H10" s="154"/>
      <c r="I10" s="154"/>
      <c r="J10" s="154"/>
      <c r="K10" s="156">
        <v>88</v>
      </c>
      <c r="L10" s="154">
        <f t="shared" si="0"/>
        <v>8</v>
      </c>
      <c r="M10" s="154"/>
      <c r="N10" s="154"/>
      <c r="O10" s="154"/>
      <c r="P10" s="154"/>
      <c r="Q10" s="154"/>
      <c r="R10" s="154"/>
      <c r="S10" s="154">
        <f>K10-L10</f>
        <v>80</v>
      </c>
      <c r="T10" s="154"/>
      <c r="U10" s="69"/>
      <c r="V10" s="146"/>
    </row>
    <row r="11" spans="2:22" ht="15" customHeight="1" thickBot="1" x14ac:dyDescent="0.35">
      <c r="B11" s="63" t="s">
        <v>45</v>
      </c>
      <c r="D11" s="73">
        <v>43991</v>
      </c>
      <c r="E11" s="148" t="s">
        <v>106</v>
      </c>
      <c r="F11" s="69"/>
      <c r="G11" s="69" t="s">
        <v>102</v>
      </c>
      <c r="H11" s="154">
        <v>20</v>
      </c>
      <c r="I11" s="154">
        <v>2</v>
      </c>
      <c r="J11" s="154">
        <v>22</v>
      </c>
      <c r="K11" s="156">
        <v>240</v>
      </c>
      <c r="L11" s="154"/>
      <c r="M11" s="154">
        <v>240</v>
      </c>
      <c r="N11" s="154"/>
      <c r="O11" s="154"/>
      <c r="P11" s="154"/>
      <c r="Q11" s="154"/>
      <c r="R11" s="154"/>
      <c r="S11" s="154"/>
      <c r="T11" s="154"/>
      <c r="U11" s="69"/>
      <c r="V11" s="146"/>
    </row>
    <row r="12" spans="2:22" ht="15" customHeight="1" thickBot="1" x14ac:dyDescent="0.35">
      <c r="B12" s="63" t="s">
        <v>34</v>
      </c>
      <c r="D12" s="73">
        <v>43994</v>
      </c>
      <c r="E12" s="148" t="s">
        <v>106</v>
      </c>
      <c r="F12" s="69"/>
      <c r="G12" s="69" t="s">
        <v>102</v>
      </c>
      <c r="H12" s="154"/>
      <c r="I12" s="154"/>
      <c r="J12" s="154"/>
      <c r="K12" s="156">
        <v>125</v>
      </c>
      <c r="L12" s="154"/>
      <c r="M12" s="154">
        <v>125</v>
      </c>
      <c r="N12" s="154"/>
      <c r="O12" s="154"/>
      <c r="P12" s="154"/>
      <c r="Q12" s="154"/>
      <c r="R12" s="154"/>
      <c r="S12" s="154"/>
      <c r="T12" s="154"/>
      <c r="U12" s="69"/>
      <c r="V12" s="146"/>
    </row>
    <row r="13" spans="2:22" ht="15" customHeight="1" thickBot="1" x14ac:dyDescent="0.35">
      <c r="B13" s="63" t="s">
        <v>107</v>
      </c>
      <c r="D13" s="73">
        <v>43995</v>
      </c>
      <c r="E13" s="149" t="s">
        <v>56</v>
      </c>
      <c r="F13" s="69"/>
      <c r="G13" s="69" t="s">
        <v>108</v>
      </c>
      <c r="H13" s="154"/>
      <c r="I13" s="154"/>
      <c r="J13" s="154"/>
      <c r="K13" s="156">
        <v>250</v>
      </c>
      <c r="L13" s="154">
        <f t="shared" si="0"/>
        <v>22.727272727272727</v>
      </c>
      <c r="M13" s="154"/>
      <c r="N13" s="154">
        <f>K13-L13</f>
        <v>227.27272727272728</v>
      </c>
      <c r="O13" s="154"/>
      <c r="P13" s="154"/>
      <c r="Q13" s="154"/>
      <c r="R13" s="154"/>
      <c r="S13" s="154"/>
      <c r="T13" s="154"/>
      <c r="U13" s="69"/>
      <c r="V13" s="146"/>
    </row>
    <row r="14" spans="2:22" ht="15" customHeight="1" thickBot="1" x14ac:dyDescent="0.35">
      <c r="B14" s="63"/>
      <c r="D14" s="73">
        <v>43997</v>
      </c>
      <c r="E14" s="148" t="s">
        <v>98</v>
      </c>
      <c r="F14" s="69"/>
      <c r="G14" s="69" t="s">
        <v>102</v>
      </c>
      <c r="H14" s="154"/>
      <c r="I14" s="154"/>
      <c r="J14" s="154"/>
      <c r="K14" s="156">
        <v>5635</v>
      </c>
      <c r="L14" s="154"/>
      <c r="M14" s="154"/>
      <c r="N14" s="154"/>
      <c r="O14" s="154">
        <f>K14</f>
        <v>5635</v>
      </c>
      <c r="P14" s="154"/>
      <c r="Q14" s="154"/>
      <c r="R14" s="154"/>
      <c r="S14" s="154"/>
      <c r="T14" s="154"/>
      <c r="U14" s="69"/>
      <c r="V14" s="146"/>
    </row>
    <row r="15" spans="2:22" ht="15" customHeight="1" thickBot="1" x14ac:dyDescent="0.35">
      <c r="D15" s="73">
        <v>44000</v>
      </c>
      <c r="E15" s="148" t="s">
        <v>65</v>
      </c>
      <c r="F15" s="69"/>
      <c r="G15" s="69" t="s">
        <v>102</v>
      </c>
      <c r="H15" s="154"/>
      <c r="I15" s="154"/>
      <c r="J15" s="154"/>
      <c r="K15" s="156">
        <v>1090</v>
      </c>
      <c r="L15" s="154">
        <f t="shared" si="0"/>
        <v>99.090909090909093</v>
      </c>
      <c r="M15" s="154"/>
      <c r="N15" s="154"/>
      <c r="O15" s="154"/>
      <c r="P15" s="154">
        <f>K15-L15</f>
        <v>990.90909090909088</v>
      </c>
      <c r="Q15" s="154"/>
      <c r="R15" s="154"/>
      <c r="S15" s="154"/>
      <c r="T15" s="154"/>
      <c r="U15" s="69"/>
      <c r="V15" s="146"/>
    </row>
    <row r="16" spans="2:22" ht="15" customHeight="1" thickBot="1" x14ac:dyDescent="0.35">
      <c r="D16" s="73">
        <v>44005</v>
      </c>
      <c r="E16" s="148" t="s">
        <v>106</v>
      </c>
      <c r="F16" s="69"/>
      <c r="G16" s="69" t="s">
        <v>109</v>
      </c>
      <c r="H16" s="154">
        <v>45.45</v>
      </c>
      <c r="I16" s="154">
        <v>4.55</v>
      </c>
      <c r="J16" s="154">
        <v>50</v>
      </c>
      <c r="K16" s="156">
        <v>550</v>
      </c>
      <c r="L16" s="154"/>
      <c r="M16" s="154">
        <v>550</v>
      </c>
      <c r="N16" s="154"/>
      <c r="O16" s="154"/>
      <c r="P16" s="154"/>
      <c r="Q16" s="154"/>
      <c r="R16" s="154"/>
      <c r="S16" s="154"/>
      <c r="T16" s="154"/>
      <c r="U16" s="69"/>
      <c r="V16" s="146"/>
    </row>
    <row r="17" spans="1:22" ht="15" customHeight="1" thickBot="1" x14ac:dyDescent="0.35">
      <c r="D17" s="73">
        <v>44005</v>
      </c>
      <c r="E17" s="148" t="s">
        <v>110</v>
      </c>
      <c r="F17" s="69"/>
      <c r="G17" s="69" t="s">
        <v>102</v>
      </c>
      <c r="H17" s="154"/>
      <c r="I17" s="154"/>
      <c r="J17" s="154"/>
      <c r="K17" s="156">
        <v>250</v>
      </c>
      <c r="L17" s="154">
        <f t="shared" si="0"/>
        <v>22.727272727272727</v>
      </c>
      <c r="M17" s="154"/>
      <c r="N17" s="154"/>
      <c r="O17" s="154"/>
      <c r="P17" s="154"/>
      <c r="Q17" s="154"/>
      <c r="R17" s="154"/>
      <c r="S17" s="154"/>
      <c r="T17" s="154"/>
      <c r="U17" s="154">
        <f>K17-L17</f>
        <v>227.27272727272728</v>
      </c>
      <c r="V17" s="146" t="s">
        <v>59</v>
      </c>
    </row>
    <row r="18" spans="1:22" ht="15" customHeight="1" thickBot="1" x14ac:dyDescent="0.35">
      <c r="D18" s="73">
        <v>44007</v>
      </c>
      <c r="E18" s="148" t="s">
        <v>100</v>
      </c>
      <c r="F18" s="69"/>
      <c r="G18" s="69" t="s">
        <v>102</v>
      </c>
      <c r="H18" s="154"/>
      <c r="I18" s="154"/>
      <c r="J18" s="154"/>
      <c r="K18" s="156">
        <v>340</v>
      </c>
      <c r="L18" s="154">
        <f t="shared" si="0"/>
        <v>30.90909090909091</v>
      </c>
      <c r="M18" s="154"/>
      <c r="N18" s="154"/>
      <c r="O18" s="154"/>
      <c r="P18" s="154"/>
      <c r="Q18" s="154"/>
      <c r="R18" s="154"/>
      <c r="S18" s="154"/>
      <c r="T18" s="154">
        <f>K18-L18</f>
        <v>309.09090909090907</v>
      </c>
      <c r="U18" s="69"/>
      <c r="V18" s="146"/>
    </row>
    <row r="19" spans="1:22" ht="15" customHeight="1" thickBot="1" x14ac:dyDescent="0.35">
      <c r="D19" s="73">
        <v>44008</v>
      </c>
      <c r="E19" s="148" t="s">
        <v>111</v>
      </c>
      <c r="F19" s="69"/>
      <c r="G19" s="69" t="s">
        <v>102</v>
      </c>
      <c r="H19" s="154"/>
      <c r="I19" s="154"/>
      <c r="J19" s="154"/>
      <c r="K19" s="156">
        <v>2500</v>
      </c>
      <c r="L19" s="154">
        <f t="shared" si="0"/>
        <v>227.27272727272728</v>
      </c>
      <c r="M19" s="154"/>
      <c r="N19" s="154"/>
      <c r="O19" s="154"/>
      <c r="P19" s="154"/>
      <c r="Q19" s="154"/>
      <c r="R19" s="154"/>
      <c r="S19" s="154"/>
      <c r="T19" s="154"/>
      <c r="U19" s="154">
        <f>K19-L19</f>
        <v>2272.7272727272725</v>
      </c>
      <c r="V19" s="146" t="s">
        <v>63</v>
      </c>
    </row>
    <row r="20" spans="1:22" ht="15" customHeight="1" thickBot="1" x14ac:dyDescent="0.35">
      <c r="D20" s="73">
        <v>44009</v>
      </c>
      <c r="E20" s="148" t="s">
        <v>56</v>
      </c>
      <c r="F20" s="69"/>
      <c r="G20" s="69" t="s">
        <v>102</v>
      </c>
      <c r="H20" s="154"/>
      <c r="I20" s="154"/>
      <c r="J20" s="154"/>
      <c r="K20" s="156">
        <v>450</v>
      </c>
      <c r="L20" s="154">
        <f t="shared" si="0"/>
        <v>40.909090909090907</v>
      </c>
      <c r="M20" s="154"/>
      <c r="N20" s="154">
        <f>K20-L20</f>
        <v>409.09090909090912</v>
      </c>
      <c r="O20" s="154"/>
      <c r="P20" s="154"/>
      <c r="Q20" s="154"/>
      <c r="R20" s="154"/>
      <c r="S20" s="154"/>
      <c r="T20" s="154"/>
      <c r="U20" s="69"/>
      <c r="V20" s="146"/>
    </row>
    <row r="21" spans="1:22" ht="15" customHeight="1" thickBot="1" x14ac:dyDescent="0.35">
      <c r="D21" s="73">
        <v>44010</v>
      </c>
      <c r="E21" s="148" t="s">
        <v>112</v>
      </c>
      <c r="F21" s="69"/>
      <c r="G21" s="69" t="s">
        <v>102</v>
      </c>
      <c r="H21" s="154"/>
      <c r="I21" s="154"/>
      <c r="J21" s="154"/>
      <c r="K21" s="156">
        <v>150</v>
      </c>
      <c r="L21" s="154">
        <f t="shared" si="0"/>
        <v>13.636363636363637</v>
      </c>
      <c r="M21" s="154"/>
      <c r="N21" s="154"/>
      <c r="O21" s="154"/>
      <c r="P21" s="154"/>
      <c r="Q21" s="154"/>
      <c r="R21" s="154"/>
      <c r="S21" s="154">
        <f>K21-L21</f>
        <v>136.36363636363637</v>
      </c>
      <c r="T21" s="154"/>
      <c r="U21" s="69"/>
      <c r="V21" s="146"/>
    </row>
    <row r="22" spans="1:22" ht="15" customHeight="1" thickBot="1" x14ac:dyDescent="0.35">
      <c r="D22" s="73">
        <v>44012</v>
      </c>
      <c r="E22" s="148" t="s">
        <v>58</v>
      </c>
      <c r="F22" s="69"/>
      <c r="G22" s="69" t="s">
        <v>113</v>
      </c>
      <c r="H22" s="154"/>
      <c r="I22" s="154"/>
      <c r="J22" s="154"/>
      <c r="K22" s="156">
        <v>125</v>
      </c>
      <c r="L22" s="154">
        <f t="shared" si="0"/>
        <v>11.363636363636363</v>
      </c>
      <c r="M22" s="154"/>
      <c r="N22" s="154"/>
      <c r="O22" s="154"/>
      <c r="P22" s="154"/>
      <c r="Q22" s="154"/>
      <c r="R22" s="154"/>
      <c r="S22" s="154"/>
      <c r="T22" s="154"/>
      <c r="U22" s="154">
        <f>K22-L22</f>
        <v>113.63636363636364</v>
      </c>
      <c r="V22" s="146" t="s">
        <v>58</v>
      </c>
    </row>
    <row r="23" spans="1:22" x14ac:dyDescent="0.3">
      <c r="D23" s="73"/>
      <c r="E23" s="150"/>
      <c r="F23" s="152"/>
      <c r="G23" s="152"/>
      <c r="H23" s="294">
        <f>SUM(H7:H22)</f>
        <v>65.45</v>
      </c>
      <c r="I23" s="294">
        <f>SUM(I7:I22)</f>
        <v>6.55</v>
      </c>
      <c r="J23" s="294">
        <f>SUM(J7:J22)</f>
        <v>72</v>
      </c>
      <c r="K23" s="294">
        <f>SUM(K7:K22)</f>
        <v>15283</v>
      </c>
      <c r="L23" s="294">
        <f>SUM(L7:L22)</f>
        <v>521.18181818181813</v>
      </c>
      <c r="M23" s="294">
        <f t="shared" ref="M23:U23" si="1">SUM(M7:M22)</f>
        <v>915</v>
      </c>
      <c r="N23" s="294">
        <f t="shared" si="1"/>
        <v>636.36363636363637</v>
      </c>
      <c r="O23" s="294">
        <f t="shared" si="1"/>
        <v>5635</v>
      </c>
      <c r="P23" s="294">
        <f t="shared" si="1"/>
        <v>990.90909090909088</v>
      </c>
      <c r="Q23" s="294">
        <f t="shared" si="1"/>
        <v>218.18181818181819</v>
      </c>
      <c r="R23" s="294">
        <f t="shared" si="1"/>
        <v>227.27272727272728</v>
      </c>
      <c r="S23" s="294">
        <f t="shared" si="1"/>
        <v>216.36363636363637</v>
      </c>
      <c r="T23" s="294">
        <f t="shared" si="1"/>
        <v>309.09090909090907</v>
      </c>
      <c r="U23" s="294">
        <f t="shared" si="1"/>
        <v>5613.636363636364</v>
      </c>
      <c r="V23" s="146"/>
    </row>
    <row r="24" spans="1:22" s="65" customFormat="1" x14ac:dyDescent="0.3">
      <c r="A24" s="62"/>
      <c r="B24" s="62"/>
      <c r="D24" s="157"/>
      <c r="H24" s="292"/>
      <c r="I24" s="292"/>
      <c r="J24" s="292"/>
      <c r="K24" s="292"/>
      <c r="L24" s="292"/>
      <c r="M24" s="292"/>
      <c r="N24" s="292"/>
      <c r="O24" s="292"/>
      <c r="P24" s="292"/>
      <c r="Q24" s="292"/>
      <c r="R24" s="292"/>
      <c r="S24" s="292"/>
      <c r="T24" s="292"/>
      <c r="U24" s="292"/>
    </row>
    <row r="25" spans="1:22" x14ac:dyDescent="0.3">
      <c r="H25" s="292"/>
      <c r="I25" s="292"/>
      <c r="J25" s="292"/>
      <c r="K25" s="292"/>
      <c r="L25" s="292"/>
      <c r="M25" s="292"/>
      <c r="N25" s="292"/>
      <c r="O25" s="292"/>
      <c r="P25" s="292"/>
      <c r="Q25" s="292"/>
      <c r="R25" s="292"/>
      <c r="S25" s="292"/>
      <c r="T25" s="292"/>
      <c r="U25" s="292"/>
    </row>
    <row r="26" spans="1:22" x14ac:dyDescent="0.3">
      <c r="H26" s="292"/>
      <c r="I26" s="292"/>
      <c r="J26" s="292"/>
      <c r="K26" s="293"/>
      <c r="L26" s="292"/>
      <c r="M26" s="292"/>
      <c r="N26" s="292"/>
      <c r="O26" s="292"/>
      <c r="P26" s="292"/>
      <c r="Q26" s="292"/>
      <c r="R26" s="292"/>
      <c r="S26" s="292"/>
      <c r="T26" s="292"/>
      <c r="U26" s="292"/>
    </row>
  </sheetData>
  <sheetProtection algorithmName="SHA-512" hashValue="gR+fmnyYL+bWtXhMP3L4ajeFwnKjmVSOSPXDSYsmhamci3cekL78wbcd5mHA9FjbQ3dJKjQ0lSV265Dx/MV/5A==" saltValue="inszv4xieYgS7Rwav8cqUw==" spinCount="100000" sheet="1" objects="1" scenarios="1"/>
  <mergeCells count="2">
    <mergeCell ref="D3:U4"/>
    <mergeCell ref="D6:G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AC02-9C47-4ADA-9362-879ADCCBA4EC}">
  <dimension ref="A2:BA24"/>
  <sheetViews>
    <sheetView showGridLines="0" workbookViewId="0">
      <selection activeCell="G24" sqref="G24:P24"/>
    </sheetView>
  </sheetViews>
  <sheetFormatPr defaultRowHeight="15.6" x14ac:dyDescent="0.3"/>
  <cols>
    <col min="1" max="1" width="8.69921875" style="62" customWidth="1"/>
    <col min="2" max="2" width="29.8984375" style="62" customWidth="1"/>
    <col min="3" max="3" width="8.69921875" style="65"/>
    <col min="4" max="4" width="16.69921875" style="65" customWidth="1"/>
    <col min="5" max="5" width="23.19921875" style="65" customWidth="1"/>
    <col min="6" max="9" width="8.69921875" style="65"/>
    <col min="10" max="10" width="9.8984375" style="65" customWidth="1"/>
    <col min="11" max="11" width="10.3984375" style="65" bestFit="1" customWidth="1"/>
    <col min="12" max="12" width="9.3984375" style="65" bestFit="1" customWidth="1"/>
    <col min="13" max="13" width="10.19921875" style="65" customWidth="1"/>
    <col min="14" max="14" width="10.3984375" style="65" bestFit="1" customWidth="1"/>
    <col min="15" max="16" width="8.69921875" style="65"/>
    <col min="17" max="17" width="31.3984375" style="65" customWidth="1"/>
    <col min="18" max="53" width="8.69921875" style="65"/>
  </cols>
  <sheetData>
    <row r="2" spans="2:17" ht="15" customHeight="1" thickBot="1" x14ac:dyDescent="0.35"/>
    <row r="3" spans="2:17" ht="15" customHeight="1" x14ac:dyDescent="0.3">
      <c r="D3" s="336" t="s">
        <v>114</v>
      </c>
      <c r="E3" s="337"/>
      <c r="F3" s="337"/>
      <c r="G3" s="337"/>
      <c r="H3" s="337"/>
      <c r="I3" s="337"/>
      <c r="J3" s="337"/>
      <c r="K3" s="337"/>
      <c r="L3" s="337"/>
      <c r="M3" s="337"/>
      <c r="N3" s="337"/>
      <c r="O3" s="337"/>
      <c r="P3" s="337"/>
      <c r="Q3" s="158"/>
    </row>
    <row r="4" spans="2:17" ht="15" customHeight="1" thickBot="1" x14ac:dyDescent="0.35">
      <c r="D4" s="338"/>
      <c r="E4" s="339"/>
      <c r="F4" s="339"/>
      <c r="G4" s="339"/>
      <c r="H4" s="339"/>
      <c r="I4" s="339"/>
      <c r="J4" s="339"/>
      <c r="K4" s="339"/>
      <c r="L4" s="339"/>
      <c r="M4" s="339"/>
      <c r="N4" s="339"/>
      <c r="O4" s="339"/>
      <c r="P4" s="339"/>
      <c r="Q4" s="159" t="s">
        <v>115</v>
      </c>
    </row>
    <row r="5" spans="2:17" ht="45.6" customHeight="1" thickTop="1" thickBot="1" x14ac:dyDescent="0.35">
      <c r="D5" s="160" t="s">
        <v>92</v>
      </c>
      <c r="E5" s="161" t="s">
        <v>93</v>
      </c>
      <c r="F5" s="162" t="s">
        <v>94</v>
      </c>
      <c r="G5" s="163" t="s">
        <v>95</v>
      </c>
      <c r="H5" s="164" t="s">
        <v>86</v>
      </c>
      <c r="I5" s="164" t="s">
        <v>96</v>
      </c>
      <c r="J5" s="164" t="s">
        <v>116</v>
      </c>
      <c r="K5" s="164" t="s">
        <v>41</v>
      </c>
      <c r="L5" s="164" t="s">
        <v>51</v>
      </c>
      <c r="M5" s="164" t="s">
        <v>116</v>
      </c>
      <c r="N5" s="164" t="s">
        <v>55</v>
      </c>
      <c r="O5" s="165" t="s">
        <v>117</v>
      </c>
      <c r="P5" s="169" t="s">
        <v>101</v>
      </c>
      <c r="Q5" s="170"/>
    </row>
    <row r="6" spans="2:17" ht="16.2" customHeight="1" thickBot="1" x14ac:dyDescent="0.35">
      <c r="D6" s="340"/>
      <c r="E6" s="341"/>
      <c r="F6" s="341"/>
      <c r="G6" s="344"/>
      <c r="H6" s="72" t="s">
        <v>40</v>
      </c>
      <c r="I6" s="72" t="s">
        <v>40</v>
      </c>
      <c r="J6" s="72" t="s">
        <v>40</v>
      </c>
      <c r="K6" s="72" t="s">
        <v>40</v>
      </c>
      <c r="L6" s="72" t="s">
        <v>40</v>
      </c>
      <c r="M6" s="72" t="s">
        <v>40</v>
      </c>
      <c r="N6" s="72" t="s">
        <v>40</v>
      </c>
      <c r="O6" s="71" t="s">
        <v>40</v>
      </c>
      <c r="P6" s="72" t="s">
        <v>40</v>
      </c>
      <c r="Q6" s="72"/>
    </row>
    <row r="7" spans="2:17" ht="15" customHeight="1" thickBot="1" x14ac:dyDescent="0.35">
      <c r="D7" s="73">
        <v>43983</v>
      </c>
      <c r="E7" s="143" t="s">
        <v>118</v>
      </c>
      <c r="F7" s="73"/>
      <c r="G7" s="85" t="s">
        <v>102</v>
      </c>
      <c r="H7" s="81">
        <v>15</v>
      </c>
      <c r="I7" s="81">
        <v>1.5</v>
      </c>
      <c r="J7" s="81">
        <f>H7+I7</f>
        <v>16.5</v>
      </c>
      <c r="K7" s="80">
        <v>350</v>
      </c>
      <c r="L7" s="80"/>
      <c r="M7" s="80">
        <f>K7</f>
        <v>350</v>
      </c>
      <c r="N7" s="80"/>
      <c r="O7" s="80"/>
      <c r="P7" s="80"/>
      <c r="Q7" s="80"/>
    </row>
    <row r="8" spans="2:17" ht="15" customHeight="1" thickBot="1" x14ac:dyDescent="0.35">
      <c r="D8" s="73">
        <v>43988</v>
      </c>
      <c r="E8" s="73" t="s">
        <v>119</v>
      </c>
      <c r="F8" s="73"/>
      <c r="G8" s="85" t="s">
        <v>120</v>
      </c>
      <c r="H8" s="80"/>
      <c r="I8" s="80"/>
      <c r="J8" s="80"/>
      <c r="K8" s="80">
        <v>755</v>
      </c>
      <c r="L8" s="80">
        <f>K8/11</f>
        <v>68.63636363636364</v>
      </c>
      <c r="M8" s="80"/>
      <c r="N8" s="80">
        <f>K8-L8</f>
        <v>686.36363636363637</v>
      </c>
      <c r="O8" s="80"/>
      <c r="P8" s="80"/>
      <c r="Q8" s="80"/>
    </row>
    <row r="9" spans="2:17" ht="15" customHeight="1" thickBot="1" x14ac:dyDescent="0.35">
      <c r="D9" s="73">
        <v>43989</v>
      </c>
      <c r="E9" s="73" t="s">
        <v>119</v>
      </c>
      <c r="F9" s="75"/>
      <c r="G9" s="85" t="s">
        <v>120</v>
      </c>
      <c r="H9" s="81"/>
      <c r="I9" s="81"/>
      <c r="J9" s="81"/>
      <c r="K9" s="81">
        <v>1350</v>
      </c>
      <c r="L9" s="80">
        <f>K9/11</f>
        <v>122.72727272727273</v>
      </c>
      <c r="M9" s="81"/>
      <c r="N9" s="80">
        <f>K9-L9</f>
        <v>1227.2727272727273</v>
      </c>
      <c r="O9" s="81"/>
      <c r="P9" s="81"/>
      <c r="Q9" s="80"/>
    </row>
    <row r="10" spans="2:17" ht="15" customHeight="1" thickBot="1" x14ac:dyDescent="0.35">
      <c r="D10" s="73">
        <v>43990</v>
      </c>
      <c r="E10" s="143" t="s">
        <v>121</v>
      </c>
      <c r="F10" s="75"/>
      <c r="G10" s="86">
        <v>234</v>
      </c>
      <c r="H10" s="81"/>
      <c r="I10" s="81"/>
      <c r="J10" s="81"/>
      <c r="K10" s="81">
        <v>550</v>
      </c>
      <c r="L10" s="81"/>
      <c r="M10" s="81">
        <f>K10</f>
        <v>550</v>
      </c>
      <c r="N10" s="81"/>
      <c r="O10" s="81"/>
      <c r="P10" s="81"/>
      <c r="Q10" s="80"/>
    </row>
    <row r="11" spans="2:17" ht="15" customHeight="1" thickBot="1" x14ac:dyDescent="0.35">
      <c r="B11" s="63" t="s">
        <v>45</v>
      </c>
      <c r="D11" s="73">
        <v>43994</v>
      </c>
      <c r="E11" s="73" t="s">
        <v>119</v>
      </c>
      <c r="F11" s="75"/>
      <c r="G11" s="85" t="s">
        <v>120</v>
      </c>
      <c r="H11" s="81"/>
      <c r="I11" s="81"/>
      <c r="J11" s="81"/>
      <c r="K11" s="81">
        <v>355</v>
      </c>
      <c r="L11" s="81">
        <f>K11/11</f>
        <v>32.272727272727273</v>
      </c>
      <c r="M11" s="81"/>
      <c r="N11" s="81">
        <f>K11-L11</f>
        <v>322.72727272727275</v>
      </c>
      <c r="O11" s="81"/>
      <c r="P11" s="81"/>
      <c r="Q11" s="80"/>
    </row>
    <row r="12" spans="2:17" ht="15" customHeight="1" thickBot="1" x14ac:dyDescent="0.35">
      <c r="B12" s="63" t="s">
        <v>34</v>
      </c>
      <c r="D12" s="73">
        <v>43997</v>
      </c>
      <c r="E12" s="73" t="s">
        <v>119</v>
      </c>
      <c r="F12" s="78"/>
      <c r="G12" s="85" t="s">
        <v>120</v>
      </c>
      <c r="H12" s="83"/>
      <c r="I12" s="83"/>
      <c r="J12" s="83"/>
      <c r="K12" s="81">
        <v>1000</v>
      </c>
      <c r="L12" s="81">
        <f>K12/11</f>
        <v>90.909090909090907</v>
      </c>
      <c r="M12" s="81"/>
      <c r="N12" s="81">
        <f>K12-L12</f>
        <v>909.09090909090912</v>
      </c>
      <c r="O12" s="83"/>
      <c r="P12" s="83"/>
      <c r="Q12" s="80"/>
    </row>
    <row r="13" spans="2:17" ht="15" customHeight="1" thickBot="1" x14ac:dyDescent="0.35">
      <c r="B13" s="63" t="s">
        <v>122</v>
      </c>
      <c r="D13" s="73">
        <v>44000</v>
      </c>
      <c r="E13" s="73" t="s">
        <v>119</v>
      </c>
      <c r="F13" s="78"/>
      <c r="G13" s="86" t="s">
        <v>120</v>
      </c>
      <c r="H13" s="83"/>
      <c r="I13" s="83"/>
      <c r="J13" s="83"/>
      <c r="K13" s="81">
        <v>650</v>
      </c>
      <c r="L13" s="81">
        <f>K13/11</f>
        <v>59.090909090909093</v>
      </c>
      <c r="M13" s="81"/>
      <c r="N13" s="81">
        <f>K13-L13</f>
        <v>590.90909090909088</v>
      </c>
      <c r="O13" s="83"/>
      <c r="P13" s="83"/>
      <c r="Q13" s="80"/>
    </row>
    <row r="14" spans="2:17" ht="15" customHeight="1" thickBot="1" x14ac:dyDescent="0.35">
      <c r="B14" s="64"/>
      <c r="D14" s="73">
        <v>44002</v>
      </c>
      <c r="E14" s="73" t="s">
        <v>119</v>
      </c>
      <c r="F14" s="78"/>
      <c r="G14" s="86">
        <v>235</v>
      </c>
      <c r="H14" s="81"/>
      <c r="I14" s="81"/>
      <c r="J14" s="81"/>
      <c r="K14" s="81">
        <v>440</v>
      </c>
      <c r="L14" s="81">
        <f>K14/11</f>
        <v>40</v>
      </c>
      <c r="M14" s="81"/>
      <c r="N14" s="81">
        <f>K14-L14</f>
        <v>400</v>
      </c>
      <c r="O14" s="81"/>
      <c r="P14" s="81"/>
      <c r="Q14" s="80"/>
    </row>
    <row r="15" spans="2:17" ht="15" customHeight="1" thickBot="1" x14ac:dyDescent="0.35">
      <c r="B15" s="64"/>
      <c r="D15" s="73">
        <v>44003</v>
      </c>
      <c r="E15" s="143" t="s">
        <v>123</v>
      </c>
      <c r="F15" s="78"/>
      <c r="G15" s="86" t="s">
        <v>120</v>
      </c>
      <c r="H15" s="81">
        <v>10</v>
      </c>
      <c r="I15" s="81">
        <v>1</v>
      </c>
      <c r="J15" s="81">
        <f>H15+I15</f>
        <v>11</v>
      </c>
      <c r="K15" s="81">
        <v>385</v>
      </c>
      <c r="L15" s="81"/>
      <c r="M15" s="81">
        <f>K15</f>
        <v>385</v>
      </c>
      <c r="N15" s="81"/>
      <c r="O15" s="81"/>
      <c r="P15" s="81"/>
      <c r="Q15" s="80"/>
    </row>
    <row r="16" spans="2:17" ht="15" customHeight="1" thickBot="1" x14ac:dyDescent="0.35">
      <c r="B16" s="64"/>
      <c r="D16" s="73">
        <v>44005</v>
      </c>
      <c r="E16" s="73" t="s">
        <v>84</v>
      </c>
      <c r="F16" s="78"/>
      <c r="G16" s="86" t="s">
        <v>113</v>
      </c>
      <c r="H16" s="81"/>
      <c r="I16" s="81"/>
      <c r="J16" s="81"/>
      <c r="K16" s="81">
        <v>18.649999999999999</v>
      </c>
      <c r="L16" s="81"/>
      <c r="M16" s="81"/>
      <c r="N16" s="81"/>
      <c r="O16" s="81">
        <f>K16</f>
        <v>18.649999999999999</v>
      </c>
      <c r="P16" s="81"/>
      <c r="Q16" s="80"/>
    </row>
    <row r="17" spans="2:17" ht="15" customHeight="1" thickBot="1" x14ac:dyDescent="0.35">
      <c r="B17" s="64"/>
      <c r="D17" s="73">
        <v>44006</v>
      </c>
      <c r="E17" s="73" t="s">
        <v>119</v>
      </c>
      <c r="F17" s="78"/>
      <c r="G17" s="86" t="s">
        <v>102</v>
      </c>
      <c r="H17" s="81"/>
      <c r="I17" s="81"/>
      <c r="J17" s="81"/>
      <c r="K17" s="81">
        <v>665</v>
      </c>
      <c r="L17" s="81">
        <f>K17/11</f>
        <v>60.454545454545453</v>
      </c>
      <c r="M17" s="81"/>
      <c r="N17" s="81">
        <f>K17-L17</f>
        <v>604.5454545454545</v>
      </c>
      <c r="O17" s="81"/>
      <c r="P17" s="81"/>
      <c r="Q17" s="80"/>
    </row>
    <row r="18" spans="2:17" ht="15" customHeight="1" thickBot="1" x14ac:dyDescent="0.35">
      <c r="B18" s="64"/>
      <c r="D18" s="73">
        <v>44008</v>
      </c>
      <c r="E18" s="73" t="s">
        <v>119</v>
      </c>
      <c r="F18" s="78"/>
      <c r="G18" s="86" t="s">
        <v>120</v>
      </c>
      <c r="H18" s="81"/>
      <c r="I18" s="81"/>
      <c r="J18" s="81"/>
      <c r="K18" s="81">
        <v>395</v>
      </c>
      <c r="L18" s="81">
        <f t="shared" ref="L18:L19" si="0">K18/11</f>
        <v>35.909090909090907</v>
      </c>
      <c r="M18" s="81"/>
      <c r="N18" s="81">
        <f t="shared" ref="N18:N19" si="1">K18-L18</f>
        <v>359.09090909090912</v>
      </c>
      <c r="O18" s="81"/>
      <c r="P18" s="81"/>
      <c r="Q18" s="80"/>
    </row>
    <row r="19" spans="2:17" ht="15" customHeight="1" thickBot="1" x14ac:dyDescent="0.35">
      <c r="B19" s="64"/>
      <c r="D19" s="73">
        <v>44010</v>
      </c>
      <c r="E19" s="73" t="s">
        <v>119</v>
      </c>
      <c r="F19" s="78"/>
      <c r="G19" s="86">
        <v>236</v>
      </c>
      <c r="H19" s="81"/>
      <c r="I19" s="81"/>
      <c r="J19" s="81"/>
      <c r="K19" s="81">
        <v>555</v>
      </c>
      <c r="L19" s="81">
        <f t="shared" si="0"/>
        <v>50.454545454545453</v>
      </c>
      <c r="M19" s="81"/>
      <c r="N19" s="81">
        <f t="shared" si="1"/>
        <v>504.54545454545456</v>
      </c>
      <c r="O19" s="81"/>
      <c r="P19" s="81"/>
      <c r="Q19" s="80"/>
    </row>
    <row r="20" spans="2:17" ht="15" customHeight="1" thickBot="1" x14ac:dyDescent="0.35">
      <c r="B20" s="64"/>
      <c r="D20" s="73">
        <v>44011</v>
      </c>
      <c r="E20" s="143" t="s">
        <v>124</v>
      </c>
      <c r="F20" s="78"/>
      <c r="G20" s="86" t="s">
        <v>120</v>
      </c>
      <c r="H20" s="81"/>
      <c r="I20" s="81"/>
      <c r="J20" s="81"/>
      <c r="K20" s="81">
        <v>550</v>
      </c>
      <c r="L20" s="81"/>
      <c r="M20" s="81">
        <f>K20</f>
        <v>550</v>
      </c>
      <c r="N20" s="81"/>
      <c r="O20" s="81"/>
      <c r="P20" s="81"/>
      <c r="Q20" s="80"/>
    </row>
    <row r="21" spans="2:17" ht="15" customHeight="1" thickBot="1" x14ac:dyDescent="0.35">
      <c r="B21" s="64"/>
      <c r="D21" s="73">
        <v>44012</v>
      </c>
      <c r="E21" s="73" t="s">
        <v>119</v>
      </c>
      <c r="F21" s="78"/>
      <c r="G21" s="86" t="s">
        <v>120</v>
      </c>
      <c r="H21" s="81"/>
      <c r="I21" s="81"/>
      <c r="J21" s="81"/>
      <c r="K21" s="81">
        <v>595</v>
      </c>
      <c r="L21" s="81">
        <f>K21/11</f>
        <v>54.090909090909093</v>
      </c>
      <c r="M21" s="81"/>
      <c r="N21" s="81">
        <f>K21-L21</f>
        <v>540.90909090909088</v>
      </c>
      <c r="O21" s="81"/>
      <c r="P21" s="81"/>
      <c r="Q21" s="80"/>
    </row>
    <row r="22" spans="2:17" ht="15" customHeight="1" thickBot="1" x14ac:dyDescent="0.35">
      <c r="D22" s="73"/>
      <c r="E22" s="74"/>
      <c r="F22" s="79"/>
      <c r="G22" s="86"/>
      <c r="H22" s="87"/>
      <c r="I22" s="87"/>
      <c r="J22" s="87"/>
      <c r="K22" s="87"/>
      <c r="L22" s="87"/>
      <c r="M22" s="87"/>
      <c r="N22" s="87"/>
      <c r="O22" s="87"/>
      <c r="P22" s="87"/>
      <c r="Q22" s="90"/>
    </row>
    <row r="23" spans="2:17" ht="15" customHeight="1" thickBot="1" x14ac:dyDescent="0.35">
      <c r="D23" s="73"/>
      <c r="E23" s="74"/>
      <c r="F23" s="79"/>
      <c r="G23" s="86"/>
      <c r="H23" s="91">
        <f>SUM(H7:H22)</f>
        <v>25</v>
      </c>
      <c r="I23" s="91">
        <f t="shared" ref="I23:P23" si="2">SUM(I7:I22)</f>
        <v>2.5</v>
      </c>
      <c r="J23" s="91">
        <f t="shared" si="2"/>
        <v>27.5</v>
      </c>
      <c r="K23" s="91">
        <f t="shared" si="2"/>
        <v>8613.65</v>
      </c>
      <c r="L23" s="91">
        <f t="shared" si="2"/>
        <v>614.54545454545462</v>
      </c>
      <c r="M23" s="91">
        <f t="shared" si="2"/>
        <v>1835</v>
      </c>
      <c r="N23" s="91">
        <f t="shared" si="2"/>
        <v>6145.454545454545</v>
      </c>
      <c r="O23" s="91">
        <f t="shared" si="2"/>
        <v>18.649999999999999</v>
      </c>
      <c r="P23" s="91">
        <f t="shared" si="2"/>
        <v>0</v>
      </c>
      <c r="Q23" s="80"/>
    </row>
    <row r="24" spans="2:17" x14ac:dyDescent="0.3">
      <c r="D24" s="92"/>
      <c r="E24" s="92"/>
      <c r="F24" s="92"/>
      <c r="G24" s="92"/>
      <c r="H24" s="93"/>
      <c r="I24" s="93"/>
      <c r="J24" s="93"/>
      <c r="K24" s="93"/>
      <c r="L24" s="93"/>
      <c r="M24" s="93"/>
      <c r="N24" s="93"/>
      <c r="O24" s="93"/>
      <c r="P24" s="93"/>
    </row>
  </sheetData>
  <sheetProtection algorithmName="SHA-512" hashValue="h+aOCTWxcuH0IRGbvpYx4Ov04aT1PDeLgX6cISDOYGMdt4AWT46OYbJJ/OFGj1EpgdW6sJSCOxq8kFinO2t4BQ==" saltValue="OKIh655f9ZxYM+9CPrOiSA==" spinCount="100000" sheet="1" objects="1" scenarios="1"/>
  <mergeCells count="2">
    <mergeCell ref="D3:P4"/>
    <mergeCell ref="D6:G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7F4F-D86D-4AA9-A129-651B6E36DDC4}">
  <dimension ref="A1:AK104"/>
  <sheetViews>
    <sheetView workbookViewId="0">
      <selection activeCell="H23" sqref="H23:J23"/>
    </sheetView>
  </sheetViews>
  <sheetFormatPr defaultRowHeight="15.6" x14ac:dyDescent="0.3"/>
  <cols>
    <col min="1" max="1" width="8.69921875" style="62"/>
    <col min="2" max="2" width="27" style="62" customWidth="1"/>
    <col min="3" max="3" width="8.69921875" style="65"/>
    <col min="4" max="4" width="19.09765625" customWidth="1"/>
    <col min="5" max="5" width="37.69921875" customWidth="1"/>
    <col min="6" max="6" width="12" customWidth="1"/>
    <col min="7" max="10" width="20.59765625" customWidth="1"/>
    <col min="11" max="33" width="8.69921875" style="65"/>
  </cols>
  <sheetData>
    <row r="1" spans="2:37" x14ac:dyDescent="0.3">
      <c r="D1" s="65"/>
      <c r="E1" s="65"/>
      <c r="F1" s="65"/>
      <c r="G1" s="65"/>
      <c r="H1" s="65"/>
      <c r="I1" s="65"/>
      <c r="J1" s="65"/>
      <c r="AH1" s="65"/>
      <c r="AI1" s="65"/>
      <c r="AJ1" s="65"/>
      <c r="AK1" s="65"/>
    </row>
    <row r="2" spans="2:37" ht="15.6" customHeight="1" thickBot="1" x14ac:dyDescent="0.35">
      <c r="D2" s="116"/>
      <c r="E2" s="116"/>
      <c r="F2" s="116"/>
      <c r="G2" s="116"/>
      <c r="H2" s="116"/>
      <c r="I2" s="116"/>
      <c r="J2" s="116"/>
      <c r="AH2" s="65"/>
      <c r="AI2" s="65"/>
      <c r="AJ2" s="65"/>
      <c r="AK2" s="65"/>
    </row>
    <row r="3" spans="2:37" ht="15.6" customHeight="1" x14ac:dyDescent="0.3">
      <c r="D3" s="345" t="s">
        <v>34</v>
      </c>
      <c r="E3" s="346"/>
      <c r="F3" s="346"/>
      <c r="G3" s="346"/>
      <c r="H3" s="346"/>
      <c r="I3" s="346"/>
      <c r="J3" s="347"/>
      <c r="AH3" s="65"/>
      <c r="AI3" s="65"/>
      <c r="AJ3" s="65"/>
      <c r="AK3" s="65"/>
    </row>
    <row r="4" spans="2:37" ht="15" customHeight="1" x14ac:dyDescent="0.3">
      <c r="D4" s="348" t="s">
        <v>125</v>
      </c>
      <c r="E4" s="349"/>
      <c r="F4" s="349"/>
      <c r="G4" s="349"/>
      <c r="H4" s="349"/>
      <c r="I4" s="349"/>
      <c r="J4" s="350"/>
      <c r="AH4" s="65"/>
      <c r="AI4" s="65"/>
      <c r="AJ4" s="65"/>
      <c r="AK4" s="65"/>
    </row>
    <row r="5" spans="2:37" ht="16.2" customHeight="1" thickBot="1" x14ac:dyDescent="0.35">
      <c r="D5" s="181"/>
      <c r="E5" s="182"/>
      <c r="F5" s="182"/>
      <c r="G5" s="182"/>
      <c r="H5" s="182"/>
      <c r="I5" s="182"/>
      <c r="J5" s="183" t="s">
        <v>126</v>
      </c>
      <c r="AH5" s="65"/>
      <c r="AI5" s="65"/>
      <c r="AJ5" s="65"/>
      <c r="AK5" s="65"/>
    </row>
    <row r="6" spans="2:37" ht="30.6" customHeight="1" thickBot="1" x14ac:dyDescent="0.35">
      <c r="D6" s="175" t="s">
        <v>92</v>
      </c>
      <c r="E6" s="176" t="s">
        <v>127</v>
      </c>
      <c r="F6" s="177" t="s">
        <v>94</v>
      </c>
      <c r="G6" s="178" t="s">
        <v>128</v>
      </c>
      <c r="H6" s="179" t="s">
        <v>55</v>
      </c>
      <c r="I6" s="179" t="s">
        <v>96</v>
      </c>
      <c r="J6" s="180" t="s">
        <v>116</v>
      </c>
      <c r="AH6" s="65"/>
      <c r="AI6" s="65"/>
      <c r="AJ6" s="65"/>
      <c r="AK6" s="65"/>
    </row>
    <row r="7" spans="2:37" ht="15.6" customHeight="1" thickBot="1" x14ac:dyDescent="0.35">
      <c r="D7" s="111"/>
      <c r="E7" s="111"/>
      <c r="F7" s="112"/>
      <c r="G7" s="112"/>
      <c r="H7" s="114" t="s">
        <v>40</v>
      </c>
      <c r="I7" s="106" t="s">
        <v>40</v>
      </c>
      <c r="J7" s="115" t="s">
        <v>40</v>
      </c>
    </row>
    <row r="8" spans="2:37" ht="15" customHeight="1" thickBot="1" x14ac:dyDescent="0.35">
      <c r="D8" s="107">
        <v>43985</v>
      </c>
      <c r="E8" s="108" t="s">
        <v>129</v>
      </c>
      <c r="F8" s="108"/>
      <c r="G8" s="109" t="s">
        <v>130</v>
      </c>
      <c r="H8" s="113">
        <f>Table143[[#This Row],[Accounts Receivable Control]]-Table143[[#This Row],[GST ]]</f>
        <v>319.5</v>
      </c>
      <c r="I8" s="171">
        <f>Table143[[#This Row],[Accounts Receivable Control]]*0.1</f>
        <v>35.5</v>
      </c>
      <c r="J8" s="113">
        <v>355</v>
      </c>
    </row>
    <row r="9" spans="2:37" ht="15" customHeight="1" thickBot="1" x14ac:dyDescent="0.35">
      <c r="D9" s="95">
        <v>43988</v>
      </c>
      <c r="E9" s="89" t="s">
        <v>131</v>
      </c>
      <c r="F9" s="89"/>
      <c r="G9" s="96" t="s">
        <v>132</v>
      </c>
      <c r="H9" s="113">
        <f>Table143[[#This Row],[Accounts Receivable Control]]-Table143[[#This Row],[GST ]]</f>
        <v>211.5</v>
      </c>
      <c r="I9" s="171">
        <f>Table143[[#This Row],[Accounts Receivable Control]]*0.1</f>
        <v>23.5</v>
      </c>
      <c r="J9" s="82">
        <v>235</v>
      </c>
    </row>
    <row r="10" spans="2:37" ht="15" customHeight="1" thickBot="1" x14ac:dyDescent="0.35">
      <c r="D10" s="95">
        <v>43985</v>
      </c>
      <c r="E10" s="89" t="s">
        <v>133</v>
      </c>
      <c r="F10" s="89"/>
      <c r="G10" s="109" t="s">
        <v>134</v>
      </c>
      <c r="H10" s="113">
        <f>Table143[[#This Row],[Accounts Receivable Control]]-Table143[[#This Row],[GST ]]</f>
        <v>405</v>
      </c>
      <c r="I10" s="171">
        <f>Table143[[#This Row],[Accounts Receivable Control]]*0.1</f>
        <v>45</v>
      </c>
      <c r="J10" s="82">
        <v>450</v>
      </c>
    </row>
    <row r="11" spans="2:37" ht="15" customHeight="1" thickBot="1" x14ac:dyDescent="0.35">
      <c r="D11" s="95">
        <v>43989</v>
      </c>
      <c r="E11" s="89" t="s">
        <v>135</v>
      </c>
      <c r="F11" s="89"/>
      <c r="G11" s="96" t="s">
        <v>136</v>
      </c>
      <c r="H11" s="113">
        <f>Table143[[#This Row],[Accounts Receivable Control]]-Table143[[#This Row],[GST ]]</f>
        <v>139.5</v>
      </c>
      <c r="I11" s="171">
        <f>Table143[[#This Row],[Accounts Receivable Control]]*0.1</f>
        <v>15.5</v>
      </c>
      <c r="J11" s="82">
        <v>155</v>
      </c>
    </row>
    <row r="12" spans="2:37" ht="15" customHeight="1" thickBot="1" x14ac:dyDescent="0.35">
      <c r="D12" s="95">
        <v>43991</v>
      </c>
      <c r="E12" s="89" t="s">
        <v>137</v>
      </c>
      <c r="F12" s="89"/>
      <c r="G12" s="109" t="s">
        <v>138</v>
      </c>
      <c r="H12" s="113">
        <f>Table143[[#This Row],[Accounts Receivable Control]]-Table143[[#This Row],[GST ]]</f>
        <v>378</v>
      </c>
      <c r="I12" s="171">
        <f>Table143[[#This Row],[Accounts Receivable Control]]*0.1</f>
        <v>42</v>
      </c>
      <c r="J12" s="82">
        <v>420</v>
      </c>
    </row>
    <row r="13" spans="2:37" ht="15" customHeight="1" thickBot="1" x14ac:dyDescent="0.35">
      <c r="B13" s="63" t="s">
        <v>45</v>
      </c>
      <c r="D13" s="95">
        <v>43997</v>
      </c>
      <c r="E13" s="89" t="s">
        <v>139</v>
      </c>
      <c r="F13" s="89"/>
      <c r="G13" s="96" t="s">
        <v>140</v>
      </c>
      <c r="H13" s="113">
        <f>Table143[[#This Row],[Accounts Receivable Control]]-Table143[[#This Row],[GST ]]</f>
        <v>571.5</v>
      </c>
      <c r="I13" s="171">
        <f>Table143[[#This Row],[Accounts Receivable Control]]*0.1</f>
        <v>63.5</v>
      </c>
      <c r="J13" s="82">
        <v>635</v>
      </c>
    </row>
    <row r="14" spans="2:37" ht="15" customHeight="1" thickBot="1" x14ac:dyDescent="0.35">
      <c r="B14" s="63" t="s">
        <v>34</v>
      </c>
      <c r="D14" s="95">
        <v>44004</v>
      </c>
      <c r="E14" s="89" t="s">
        <v>141</v>
      </c>
      <c r="F14" s="89"/>
      <c r="G14" s="109" t="s">
        <v>142</v>
      </c>
      <c r="H14" s="113">
        <f>Table143[[#This Row],[Accounts Receivable Control]]-Table143[[#This Row],[GST ]]</f>
        <v>787.5</v>
      </c>
      <c r="I14" s="171">
        <f>Table143[[#This Row],[Accounts Receivable Control]]*0.1</f>
        <v>87.5</v>
      </c>
      <c r="J14" s="82">
        <v>875</v>
      </c>
    </row>
    <row r="15" spans="2:37" ht="15" customHeight="1" thickBot="1" x14ac:dyDescent="0.35">
      <c r="B15" s="63" t="s">
        <v>143</v>
      </c>
      <c r="D15" s="95">
        <v>44006</v>
      </c>
      <c r="E15" s="89" t="s">
        <v>144</v>
      </c>
      <c r="F15" s="89"/>
      <c r="G15" s="96" t="s">
        <v>145</v>
      </c>
      <c r="H15" s="113">
        <f>Table143[[#This Row],[Accounts Receivable Control]]-Table143[[#This Row],[GST ]]</f>
        <v>166.5</v>
      </c>
      <c r="I15" s="171">
        <f>Table143[[#This Row],[Accounts Receivable Control]]*0.1</f>
        <v>18.5</v>
      </c>
      <c r="J15" s="82">
        <v>185</v>
      </c>
    </row>
    <row r="16" spans="2:37" ht="15" customHeight="1" thickBot="1" x14ac:dyDescent="0.35">
      <c r="B16" s="64"/>
      <c r="D16" s="95">
        <v>44010</v>
      </c>
      <c r="E16" s="89" t="s">
        <v>146</v>
      </c>
      <c r="F16" s="89"/>
      <c r="G16" s="109" t="s">
        <v>147</v>
      </c>
      <c r="H16" s="113">
        <f>Table143[[#This Row],[Accounts Receivable Control]]-Table143[[#This Row],[GST ]]</f>
        <v>900</v>
      </c>
      <c r="I16" s="171">
        <f>Table143[[#This Row],[Accounts Receivable Control]]*0.1</f>
        <v>100</v>
      </c>
      <c r="J16" s="82">
        <v>1000</v>
      </c>
    </row>
    <row r="17" spans="4:10" ht="15" customHeight="1" thickBot="1" x14ac:dyDescent="0.35">
      <c r="D17" s="95">
        <v>44012</v>
      </c>
      <c r="E17" s="89" t="s">
        <v>131</v>
      </c>
      <c r="F17" s="89"/>
      <c r="G17" s="96" t="s">
        <v>148</v>
      </c>
      <c r="H17" s="113">
        <f>Table143[[#This Row],[Accounts Receivable Control]]-Table143[[#This Row],[GST ]]</f>
        <v>675</v>
      </c>
      <c r="I17" s="171">
        <f>Table143[[#This Row],[Accounts Receivable Control]]*0.1</f>
        <v>75</v>
      </c>
      <c r="J17" s="82">
        <v>750</v>
      </c>
    </row>
    <row r="18" spans="4:10" ht="15" customHeight="1" thickBot="1" x14ac:dyDescent="0.35">
      <c r="D18" s="97"/>
      <c r="E18" s="97"/>
      <c r="F18" s="97"/>
      <c r="G18" s="97"/>
      <c r="H18" s="97"/>
      <c r="I18" s="100"/>
      <c r="J18" s="100"/>
    </row>
    <row r="19" spans="4:10" ht="15.6" customHeight="1" thickBot="1" x14ac:dyDescent="0.35">
      <c r="D19" s="97"/>
      <c r="E19" s="97"/>
      <c r="F19" s="97"/>
      <c r="G19" s="97"/>
      <c r="H19" s="97"/>
      <c r="I19" s="100"/>
      <c r="J19" s="100"/>
    </row>
    <row r="20" spans="4:10" ht="15.6" customHeight="1" thickBot="1" x14ac:dyDescent="0.35">
      <c r="D20" s="97"/>
      <c r="E20" s="97"/>
      <c r="F20" s="97"/>
      <c r="G20" s="97"/>
      <c r="H20" s="97"/>
      <c r="I20" s="97"/>
      <c r="J20" s="97"/>
    </row>
    <row r="21" spans="4:10" ht="15.6" customHeight="1" thickBot="1" x14ac:dyDescent="0.35">
      <c r="D21" s="98"/>
      <c r="E21" s="97"/>
      <c r="F21" s="97"/>
      <c r="G21" s="99"/>
      <c r="H21" s="100"/>
      <c r="I21" s="100"/>
      <c r="J21" s="100"/>
    </row>
    <row r="22" spans="4:10" ht="15.6" customHeight="1" thickBot="1" x14ac:dyDescent="0.35">
      <c r="D22" s="254" t="s">
        <v>149</v>
      </c>
      <c r="E22" s="102"/>
      <c r="F22" s="102"/>
      <c r="G22" s="103"/>
      <c r="H22" s="104">
        <f>SUM(H8:H21)</f>
        <v>4554</v>
      </c>
      <c r="I22" s="104">
        <f>SUM(I8:I21)</f>
        <v>506</v>
      </c>
      <c r="J22" s="104">
        <f>SUM(J8:J21)</f>
        <v>5060</v>
      </c>
    </row>
    <row r="23" spans="4:10" ht="15.6" customHeight="1" x14ac:dyDescent="0.3">
      <c r="D23" s="116"/>
      <c r="E23" s="116"/>
      <c r="F23" s="116"/>
      <c r="G23" s="116"/>
      <c r="H23" s="197"/>
      <c r="I23" s="197"/>
      <c r="J23" s="197"/>
    </row>
    <row r="24" spans="4:10" ht="15.6" customHeight="1" x14ac:dyDescent="0.3">
      <c r="D24" s="116"/>
      <c r="E24" s="116"/>
      <c r="F24" s="116"/>
      <c r="G24" s="116"/>
      <c r="H24" s="116"/>
      <c r="I24" s="116"/>
      <c r="J24" s="116"/>
    </row>
    <row r="25" spans="4:10" ht="15.6" customHeight="1" x14ac:dyDescent="0.3">
      <c r="D25" s="116"/>
      <c r="E25" s="116"/>
      <c r="F25" s="116"/>
      <c r="G25" s="116"/>
      <c r="H25" s="116"/>
      <c r="I25" s="116"/>
      <c r="J25" s="116"/>
    </row>
    <row r="26" spans="4:10" ht="15.6" customHeight="1" x14ac:dyDescent="0.3">
      <c r="D26" s="65"/>
      <c r="E26" s="65"/>
      <c r="F26" s="65"/>
      <c r="G26" s="65"/>
      <c r="H26" s="65"/>
      <c r="I26" s="65"/>
      <c r="J26" s="65"/>
    </row>
    <row r="27" spans="4:10" ht="15.6" customHeight="1" x14ac:dyDescent="0.3">
      <c r="D27" s="65"/>
      <c r="E27" s="65"/>
      <c r="F27" s="65"/>
      <c r="G27" s="65"/>
      <c r="H27" s="65"/>
      <c r="I27" s="65"/>
      <c r="J27" s="65"/>
    </row>
    <row r="28" spans="4:10" ht="15.6" customHeight="1" x14ac:dyDescent="0.3">
      <c r="D28" s="65"/>
      <c r="E28" s="65"/>
      <c r="F28" s="65"/>
      <c r="G28" s="65"/>
      <c r="H28" s="65"/>
      <c r="I28" s="65"/>
      <c r="J28" s="65"/>
    </row>
    <row r="29" spans="4:10" ht="15.6" customHeight="1" x14ac:dyDescent="0.3">
      <c r="D29" s="65"/>
      <c r="E29" s="65"/>
      <c r="F29" s="65"/>
      <c r="G29" s="65"/>
      <c r="H29" s="65"/>
      <c r="I29" s="65"/>
      <c r="J29" s="65"/>
    </row>
    <row r="30" spans="4:10" ht="15.6" customHeight="1" x14ac:dyDescent="0.3">
      <c r="D30" s="65"/>
      <c r="E30" s="65"/>
      <c r="F30" s="65"/>
      <c r="G30" s="65"/>
      <c r="H30" s="65"/>
      <c r="I30" s="65"/>
      <c r="J30" s="65"/>
    </row>
    <row r="31" spans="4:10" ht="15.6" customHeight="1" x14ac:dyDescent="0.3">
      <c r="D31" s="65"/>
      <c r="E31" s="65"/>
      <c r="F31" s="65"/>
      <c r="G31" s="65"/>
      <c r="H31" s="65"/>
      <c r="I31" s="65"/>
      <c r="J31" s="65"/>
    </row>
    <row r="32" spans="4:10" ht="15.6" customHeight="1" x14ac:dyDescent="0.3">
      <c r="D32" s="65"/>
      <c r="E32" s="65"/>
      <c r="F32" s="65"/>
      <c r="G32" s="65"/>
      <c r="H32" s="65"/>
      <c r="I32" s="65"/>
      <c r="J32" s="65"/>
    </row>
    <row r="33" spans="4:10" ht="15.6" customHeight="1" x14ac:dyDescent="0.3">
      <c r="D33" s="65"/>
      <c r="E33" s="65"/>
      <c r="F33" s="65"/>
      <c r="G33" s="65"/>
      <c r="H33" s="65"/>
      <c r="I33" s="65"/>
      <c r="J33" s="65"/>
    </row>
    <row r="34" spans="4:10" ht="15.6" customHeight="1" x14ac:dyDescent="0.3">
      <c r="D34" s="65"/>
      <c r="E34" s="65"/>
      <c r="F34" s="65"/>
      <c r="G34" s="65"/>
      <c r="H34" s="65"/>
      <c r="I34" s="65"/>
      <c r="J34" s="65"/>
    </row>
    <row r="35" spans="4:10" ht="15.6" customHeight="1" x14ac:dyDescent="0.3">
      <c r="D35" s="65"/>
      <c r="E35" s="65"/>
      <c r="F35" s="65"/>
      <c r="G35" s="65"/>
      <c r="H35" s="65"/>
      <c r="I35" s="65"/>
      <c r="J35" s="65"/>
    </row>
    <row r="36" spans="4:10" x14ac:dyDescent="0.3">
      <c r="D36" s="65"/>
      <c r="E36" s="65"/>
      <c r="F36" s="65"/>
      <c r="G36" s="65"/>
      <c r="H36" s="65"/>
      <c r="I36" s="65"/>
      <c r="J36" s="65"/>
    </row>
    <row r="37" spans="4:10" x14ac:dyDescent="0.3">
      <c r="D37" s="65"/>
      <c r="E37" s="65"/>
      <c r="F37" s="65"/>
      <c r="G37" s="65"/>
      <c r="H37" s="65"/>
      <c r="I37" s="65"/>
      <c r="J37" s="65"/>
    </row>
    <row r="38" spans="4:10" x14ac:dyDescent="0.3">
      <c r="D38" s="65"/>
      <c r="E38" s="65"/>
      <c r="F38" s="65"/>
      <c r="G38" s="65"/>
      <c r="H38" s="65"/>
      <c r="I38" s="65"/>
      <c r="J38" s="65"/>
    </row>
    <row r="39" spans="4:10" x14ac:dyDescent="0.3">
      <c r="D39" s="65"/>
      <c r="E39" s="65"/>
      <c r="F39" s="65"/>
      <c r="G39" s="65"/>
      <c r="H39" s="65"/>
      <c r="I39" s="65"/>
      <c r="J39" s="65"/>
    </row>
    <row r="40" spans="4:10" x14ac:dyDescent="0.3">
      <c r="D40" s="65"/>
      <c r="E40" s="65"/>
      <c r="F40" s="65"/>
      <c r="G40" s="65"/>
      <c r="H40" s="65"/>
      <c r="I40" s="65"/>
      <c r="J40" s="65"/>
    </row>
    <row r="41" spans="4:10" x14ac:dyDescent="0.3">
      <c r="D41" s="65"/>
      <c r="E41" s="65"/>
      <c r="F41" s="65"/>
      <c r="G41" s="65"/>
      <c r="H41" s="65"/>
      <c r="I41" s="65"/>
      <c r="J41" s="65"/>
    </row>
    <row r="42" spans="4:10" x14ac:dyDescent="0.3">
      <c r="D42" s="65"/>
      <c r="E42" s="65"/>
      <c r="F42" s="65"/>
      <c r="G42" s="65"/>
      <c r="H42" s="65"/>
      <c r="I42" s="65"/>
      <c r="J42" s="65"/>
    </row>
    <row r="43" spans="4:10" x14ac:dyDescent="0.3">
      <c r="D43" s="65"/>
      <c r="E43" s="65"/>
      <c r="F43" s="65"/>
      <c r="G43" s="65"/>
      <c r="H43" s="65"/>
      <c r="I43" s="65"/>
      <c r="J43" s="65"/>
    </row>
    <row r="44" spans="4:10" x14ac:dyDescent="0.3">
      <c r="D44" s="35"/>
      <c r="E44" s="35"/>
      <c r="F44" s="35"/>
      <c r="G44" s="35"/>
      <c r="H44" s="35"/>
      <c r="I44" s="35"/>
      <c r="J44" s="35"/>
    </row>
    <row r="45" spans="4:10" x14ac:dyDescent="0.3">
      <c r="D45" s="35"/>
      <c r="E45" s="35"/>
      <c r="F45" s="35"/>
      <c r="G45" s="35"/>
      <c r="H45" s="35"/>
      <c r="I45" s="35"/>
      <c r="J45" s="35"/>
    </row>
    <row r="46" spans="4:10" x14ac:dyDescent="0.3">
      <c r="D46" s="35"/>
      <c r="E46" s="35"/>
      <c r="F46" s="35"/>
      <c r="G46" s="35"/>
      <c r="H46" s="35"/>
      <c r="I46" s="35"/>
      <c r="J46" s="35"/>
    </row>
    <row r="47" spans="4:10" x14ac:dyDescent="0.3">
      <c r="D47" s="35"/>
      <c r="E47" s="35"/>
      <c r="F47" s="35"/>
      <c r="G47" s="35"/>
      <c r="H47" s="35"/>
      <c r="I47" s="35"/>
      <c r="J47" s="35"/>
    </row>
    <row r="48" spans="4:10" x14ac:dyDescent="0.3">
      <c r="D48" s="35"/>
      <c r="E48" s="35"/>
      <c r="F48" s="35"/>
      <c r="G48" s="35"/>
      <c r="H48" s="35"/>
      <c r="I48" s="35"/>
      <c r="J48" s="35"/>
    </row>
    <row r="49" spans="4:10" x14ac:dyDescent="0.3">
      <c r="D49" s="35"/>
      <c r="E49" s="35"/>
      <c r="F49" s="35"/>
      <c r="G49" s="35"/>
      <c r="H49" s="35"/>
      <c r="I49" s="35"/>
      <c r="J49" s="35"/>
    </row>
    <row r="50" spans="4:10" x14ac:dyDescent="0.3">
      <c r="D50" s="35"/>
      <c r="E50" s="35"/>
      <c r="F50" s="35"/>
      <c r="G50" s="35"/>
      <c r="H50" s="35"/>
      <c r="I50" s="35"/>
      <c r="J50" s="35"/>
    </row>
    <row r="51" spans="4:10" x14ac:dyDescent="0.3">
      <c r="D51" s="35"/>
      <c r="E51" s="35"/>
      <c r="F51" s="35"/>
      <c r="G51" s="35"/>
      <c r="H51" s="35"/>
      <c r="I51" s="35"/>
      <c r="J51" s="35"/>
    </row>
    <row r="52" spans="4:10" x14ac:dyDescent="0.3">
      <c r="D52" s="35"/>
      <c r="E52" s="35"/>
      <c r="F52" s="35"/>
      <c r="G52" s="35"/>
      <c r="H52" s="35"/>
      <c r="I52" s="35"/>
      <c r="J52" s="35"/>
    </row>
    <row r="53" spans="4:10" x14ac:dyDescent="0.3">
      <c r="D53" s="35"/>
      <c r="E53" s="35"/>
      <c r="F53" s="35"/>
      <c r="G53" s="35"/>
      <c r="H53" s="35"/>
      <c r="I53" s="35"/>
      <c r="J53" s="35"/>
    </row>
    <row r="54" spans="4:10" x14ac:dyDescent="0.3">
      <c r="D54" s="35"/>
      <c r="E54" s="35"/>
      <c r="F54" s="35"/>
      <c r="G54" s="35"/>
      <c r="H54" s="35"/>
      <c r="I54" s="35"/>
      <c r="J54" s="35"/>
    </row>
    <row r="55" spans="4:10" x14ac:dyDescent="0.3">
      <c r="D55" s="35"/>
      <c r="E55" s="35"/>
      <c r="F55" s="35"/>
      <c r="G55" s="35"/>
      <c r="H55" s="35"/>
      <c r="I55" s="35"/>
      <c r="J55" s="35"/>
    </row>
    <row r="56" spans="4:10" x14ac:dyDescent="0.3">
      <c r="D56" s="35"/>
      <c r="E56" s="35"/>
      <c r="F56" s="35"/>
      <c r="G56" s="35"/>
      <c r="H56" s="35"/>
      <c r="I56" s="35"/>
      <c r="J56" s="35"/>
    </row>
    <row r="57" spans="4:10" x14ac:dyDescent="0.3">
      <c r="D57" s="35"/>
      <c r="E57" s="35"/>
      <c r="F57" s="35"/>
      <c r="G57" s="35"/>
      <c r="H57" s="35"/>
      <c r="I57" s="35"/>
      <c r="J57" s="35"/>
    </row>
    <row r="58" spans="4:10" x14ac:dyDescent="0.3">
      <c r="D58" s="35"/>
      <c r="E58" s="35"/>
      <c r="F58" s="35"/>
      <c r="G58" s="35"/>
      <c r="H58" s="35"/>
      <c r="I58" s="35"/>
      <c r="J58" s="35"/>
    </row>
    <row r="59" spans="4:10" x14ac:dyDescent="0.3">
      <c r="D59" s="35"/>
      <c r="E59" s="35"/>
      <c r="F59" s="35"/>
      <c r="G59" s="35"/>
      <c r="H59" s="35"/>
      <c r="I59" s="35"/>
      <c r="J59" s="35"/>
    </row>
    <row r="60" spans="4:10" x14ac:dyDescent="0.3">
      <c r="D60" s="35"/>
      <c r="E60" s="35"/>
      <c r="F60" s="35"/>
      <c r="G60" s="35"/>
      <c r="H60" s="35"/>
      <c r="I60" s="35"/>
      <c r="J60" s="35"/>
    </row>
    <row r="61" spans="4:10" x14ac:dyDescent="0.3">
      <c r="D61" s="35"/>
      <c r="E61" s="35"/>
      <c r="F61" s="35"/>
      <c r="G61" s="35"/>
      <c r="H61" s="35"/>
      <c r="I61" s="35"/>
      <c r="J61" s="35"/>
    </row>
    <row r="62" spans="4:10" x14ac:dyDescent="0.3">
      <c r="D62" s="35"/>
      <c r="E62" s="35"/>
      <c r="F62" s="35"/>
      <c r="G62" s="35"/>
      <c r="H62" s="35"/>
      <c r="I62" s="35"/>
      <c r="J62" s="35"/>
    </row>
    <row r="63" spans="4:10" x14ac:dyDescent="0.3">
      <c r="D63" s="35"/>
      <c r="E63" s="35"/>
      <c r="F63" s="35"/>
      <c r="G63" s="35"/>
      <c r="H63" s="35"/>
      <c r="I63" s="35"/>
      <c r="J63" s="35"/>
    </row>
    <row r="64" spans="4:10" x14ac:dyDescent="0.3">
      <c r="D64" s="35"/>
      <c r="E64" s="35"/>
      <c r="F64" s="35"/>
      <c r="G64" s="35"/>
      <c r="H64" s="35"/>
      <c r="I64" s="35"/>
      <c r="J64" s="35"/>
    </row>
    <row r="65" spans="4:10" x14ac:dyDescent="0.3">
      <c r="D65" s="35"/>
      <c r="E65" s="35"/>
      <c r="F65" s="35"/>
      <c r="G65" s="35"/>
      <c r="H65" s="35"/>
      <c r="I65" s="35"/>
      <c r="J65" s="35"/>
    </row>
    <row r="66" spans="4:10" x14ac:dyDescent="0.3">
      <c r="D66" s="35"/>
      <c r="E66" s="35"/>
      <c r="F66" s="35"/>
      <c r="G66" s="35"/>
      <c r="H66" s="35"/>
      <c r="I66" s="35"/>
      <c r="J66" s="35"/>
    </row>
    <row r="67" spans="4:10" x14ac:dyDescent="0.3">
      <c r="D67" s="35"/>
      <c r="E67" s="35"/>
      <c r="F67" s="35"/>
      <c r="G67" s="35"/>
      <c r="H67" s="35"/>
      <c r="I67" s="35"/>
      <c r="J67" s="35"/>
    </row>
    <row r="68" spans="4:10" x14ac:dyDescent="0.3">
      <c r="D68" s="35"/>
      <c r="E68" s="35"/>
      <c r="F68" s="35"/>
      <c r="G68" s="35"/>
      <c r="H68" s="35"/>
      <c r="I68" s="35"/>
      <c r="J68" s="35"/>
    </row>
    <row r="69" spans="4:10" x14ac:dyDescent="0.3">
      <c r="D69" s="35"/>
      <c r="E69" s="35"/>
      <c r="F69" s="35"/>
      <c r="G69" s="35"/>
      <c r="H69" s="35"/>
      <c r="I69" s="35"/>
      <c r="J69" s="35"/>
    </row>
    <row r="70" spans="4:10" x14ac:dyDescent="0.3">
      <c r="D70" s="35"/>
      <c r="E70" s="35"/>
      <c r="F70" s="35"/>
      <c r="G70" s="35"/>
      <c r="H70" s="35"/>
      <c r="I70" s="35"/>
      <c r="J70" s="35"/>
    </row>
    <row r="71" spans="4:10" x14ac:dyDescent="0.3">
      <c r="D71" s="35"/>
      <c r="E71" s="35"/>
      <c r="F71" s="35"/>
      <c r="G71" s="35"/>
      <c r="H71" s="35"/>
      <c r="I71" s="35"/>
      <c r="J71" s="35"/>
    </row>
    <row r="72" spans="4:10" x14ac:dyDescent="0.3">
      <c r="D72" s="35"/>
      <c r="E72" s="35"/>
      <c r="F72" s="35"/>
      <c r="G72" s="35"/>
      <c r="H72" s="35"/>
      <c r="I72" s="35"/>
      <c r="J72" s="35"/>
    </row>
    <row r="73" spans="4:10" x14ac:dyDescent="0.3">
      <c r="D73" s="35"/>
      <c r="E73" s="35"/>
      <c r="F73" s="35"/>
      <c r="G73" s="35"/>
      <c r="H73" s="35"/>
      <c r="I73" s="35"/>
      <c r="J73" s="35"/>
    </row>
    <row r="74" spans="4:10" x14ac:dyDescent="0.3">
      <c r="D74" s="35"/>
      <c r="E74" s="35"/>
      <c r="F74" s="35"/>
      <c r="G74" s="35"/>
      <c r="H74" s="35"/>
      <c r="I74" s="35"/>
      <c r="J74" s="35"/>
    </row>
    <row r="75" spans="4:10" x14ac:dyDescent="0.3">
      <c r="D75" s="35"/>
      <c r="E75" s="35"/>
      <c r="F75" s="35"/>
      <c r="G75" s="35"/>
      <c r="H75" s="35"/>
      <c r="I75" s="35"/>
      <c r="J75" s="35"/>
    </row>
    <row r="76" spans="4:10" x14ac:dyDescent="0.3">
      <c r="D76" s="35"/>
      <c r="E76" s="35"/>
      <c r="F76" s="35"/>
      <c r="G76" s="35"/>
      <c r="H76" s="35"/>
      <c r="I76" s="35"/>
      <c r="J76" s="35"/>
    </row>
    <row r="77" spans="4:10" x14ac:dyDescent="0.3">
      <c r="D77" s="35"/>
      <c r="E77" s="35"/>
      <c r="F77" s="35"/>
      <c r="G77" s="35"/>
      <c r="H77" s="35"/>
      <c r="I77" s="35"/>
      <c r="J77" s="35"/>
    </row>
    <row r="78" spans="4:10" x14ac:dyDescent="0.3">
      <c r="D78" s="35"/>
      <c r="E78" s="35"/>
      <c r="F78" s="35"/>
      <c r="G78" s="35"/>
      <c r="H78" s="35"/>
      <c r="I78" s="35"/>
      <c r="J78" s="35"/>
    </row>
    <row r="79" spans="4:10" x14ac:dyDescent="0.3">
      <c r="D79" s="35"/>
      <c r="E79" s="35"/>
      <c r="F79" s="35"/>
      <c r="G79" s="35"/>
      <c r="H79" s="35"/>
      <c r="I79" s="35"/>
      <c r="J79" s="35"/>
    </row>
    <row r="80" spans="4:10" x14ac:dyDescent="0.3">
      <c r="D80" s="35"/>
      <c r="E80" s="35"/>
      <c r="F80" s="35"/>
      <c r="G80" s="35"/>
      <c r="H80" s="35"/>
      <c r="I80" s="35"/>
      <c r="J80" s="35"/>
    </row>
    <row r="81" spans="4:10" x14ac:dyDescent="0.3">
      <c r="D81" s="35"/>
      <c r="E81" s="35"/>
      <c r="F81" s="35"/>
      <c r="G81" s="35"/>
      <c r="H81" s="35"/>
      <c r="I81" s="35"/>
      <c r="J81" s="35"/>
    </row>
    <row r="82" spans="4:10" x14ac:dyDescent="0.3">
      <c r="D82" s="35"/>
      <c r="E82" s="35"/>
      <c r="F82" s="35"/>
      <c r="G82" s="35"/>
      <c r="H82" s="35"/>
      <c r="I82" s="35"/>
      <c r="J82" s="35"/>
    </row>
    <row r="83" spans="4:10" x14ac:dyDescent="0.3">
      <c r="D83" s="35"/>
      <c r="E83" s="35"/>
      <c r="F83" s="35"/>
      <c r="G83" s="35"/>
      <c r="H83" s="35"/>
      <c r="I83" s="35"/>
      <c r="J83" s="35"/>
    </row>
    <row r="84" spans="4:10" x14ac:dyDescent="0.3">
      <c r="D84" s="35"/>
      <c r="E84" s="35"/>
      <c r="F84" s="35"/>
      <c r="G84" s="35"/>
      <c r="H84" s="35"/>
      <c r="I84" s="35"/>
      <c r="J84" s="35"/>
    </row>
    <row r="85" spans="4:10" x14ac:dyDescent="0.3">
      <c r="D85" s="35"/>
      <c r="E85" s="35"/>
      <c r="F85" s="35"/>
      <c r="G85" s="35"/>
      <c r="H85" s="35"/>
      <c r="I85" s="35"/>
      <c r="J85" s="35"/>
    </row>
    <row r="86" spans="4:10" x14ac:dyDescent="0.3">
      <c r="D86" s="35"/>
      <c r="E86" s="35"/>
      <c r="F86" s="35"/>
      <c r="G86" s="35"/>
      <c r="H86" s="35"/>
      <c r="I86" s="35"/>
      <c r="J86" s="35"/>
    </row>
    <row r="87" spans="4:10" x14ac:dyDescent="0.3">
      <c r="D87" s="35"/>
      <c r="E87" s="35"/>
      <c r="F87" s="35"/>
      <c r="G87" s="35"/>
      <c r="H87" s="35"/>
      <c r="I87" s="35"/>
      <c r="J87" s="35"/>
    </row>
    <row r="88" spans="4:10" x14ac:dyDescent="0.3">
      <c r="D88" s="35"/>
      <c r="E88" s="35"/>
      <c r="F88" s="35"/>
      <c r="G88" s="35"/>
      <c r="H88" s="35"/>
      <c r="I88" s="35"/>
      <c r="J88" s="35"/>
    </row>
    <row r="89" spans="4:10" x14ac:dyDescent="0.3">
      <c r="D89" s="35"/>
      <c r="E89" s="35"/>
      <c r="F89" s="35"/>
      <c r="G89" s="35"/>
      <c r="H89" s="35"/>
      <c r="I89" s="35"/>
      <c r="J89" s="35"/>
    </row>
    <row r="90" spans="4:10" x14ac:dyDescent="0.3">
      <c r="D90" s="35"/>
      <c r="E90" s="35"/>
      <c r="F90" s="35"/>
      <c r="G90" s="35"/>
      <c r="H90" s="35"/>
      <c r="I90" s="35"/>
      <c r="J90" s="35"/>
    </row>
    <row r="91" spans="4:10" x14ac:dyDescent="0.3">
      <c r="D91" s="35"/>
      <c r="E91" s="35"/>
      <c r="F91" s="35"/>
      <c r="G91" s="35"/>
      <c r="H91" s="35"/>
      <c r="I91" s="35"/>
      <c r="J91" s="35"/>
    </row>
    <row r="92" spans="4:10" x14ac:dyDescent="0.3">
      <c r="D92" s="35"/>
      <c r="E92" s="35"/>
      <c r="F92" s="35"/>
      <c r="G92" s="35"/>
      <c r="H92" s="35"/>
      <c r="I92" s="35"/>
      <c r="J92" s="35"/>
    </row>
    <row r="93" spans="4:10" x14ac:dyDescent="0.3">
      <c r="D93" s="35"/>
      <c r="E93" s="35"/>
      <c r="F93" s="35"/>
      <c r="G93" s="35"/>
      <c r="H93" s="35"/>
      <c r="I93" s="35"/>
      <c r="J93" s="35"/>
    </row>
    <row r="94" spans="4:10" x14ac:dyDescent="0.3">
      <c r="D94" s="35"/>
      <c r="E94" s="35"/>
      <c r="F94" s="35"/>
      <c r="G94" s="35"/>
      <c r="H94" s="35"/>
      <c r="I94" s="35"/>
      <c r="J94" s="35"/>
    </row>
    <row r="95" spans="4:10" x14ac:dyDescent="0.3">
      <c r="D95" s="35"/>
      <c r="E95" s="35"/>
      <c r="F95" s="35"/>
      <c r="G95" s="35"/>
      <c r="H95" s="35"/>
      <c r="I95" s="35"/>
      <c r="J95" s="35"/>
    </row>
    <row r="96" spans="4:10" x14ac:dyDescent="0.3">
      <c r="D96" s="35"/>
      <c r="E96" s="35"/>
      <c r="F96" s="35"/>
      <c r="G96" s="35"/>
      <c r="H96" s="35"/>
      <c r="I96" s="35"/>
      <c r="J96" s="35"/>
    </row>
    <row r="97" spans="4:10" x14ac:dyDescent="0.3">
      <c r="D97" s="35"/>
      <c r="E97" s="35"/>
      <c r="F97" s="35"/>
      <c r="G97" s="35"/>
      <c r="H97" s="35"/>
      <c r="I97" s="35"/>
      <c r="J97" s="35"/>
    </row>
    <row r="98" spans="4:10" x14ac:dyDescent="0.3">
      <c r="D98" s="35"/>
      <c r="E98" s="35"/>
      <c r="F98" s="35"/>
      <c r="G98" s="35"/>
      <c r="H98" s="35"/>
      <c r="I98" s="35"/>
      <c r="J98" s="35"/>
    </row>
    <row r="99" spans="4:10" x14ac:dyDescent="0.3">
      <c r="D99" s="35"/>
      <c r="E99" s="35"/>
      <c r="F99" s="35"/>
      <c r="G99" s="35"/>
      <c r="H99" s="35"/>
      <c r="I99" s="35"/>
      <c r="J99" s="35"/>
    </row>
    <row r="100" spans="4:10" x14ac:dyDescent="0.3">
      <c r="D100" s="35"/>
      <c r="E100" s="35"/>
      <c r="F100" s="35"/>
      <c r="G100" s="35"/>
      <c r="H100" s="35"/>
      <c r="I100" s="35"/>
      <c r="J100" s="35"/>
    </row>
    <row r="101" spans="4:10" x14ac:dyDescent="0.3">
      <c r="D101" s="35"/>
      <c r="E101" s="35"/>
      <c r="F101" s="35"/>
      <c r="G101" s="35"/>
      <c r="H101" s="35"/>
      <c r="I101" s="35"/>
      <c r="J101" s="35"/>
    </row>
    <row r="102" spans="4:10" x14ac:dyDescent="0.3">
      <c r="D102" s="35"/>
      <c r="E102" s="35"/>
      <c r="F102" s="35"/>
      <c r="G102" s="35"/>
      <c r="H102" s="35"/>
      <c r="I102" s="35"/>
      <c r="J102" s="35"/>
    </row>
    <row r="103" spans="4:10" x14ac:dyDescent="0.3">
      <c r="D103" s="35"/>
      <c r="E103" s="35"/>
      <c r="F103" s="35"/>
      <c r="G103" s="35"/>
      <c r="H103" s="35"/>
      <c r="I103" s="35"/>
      <c r="J103" s="35"/>
    </row>
    <row r="104" spans="4:10" x14ac:dyDescent="0.3">
      <c r="D104" s="35"/>
      <c r="E104" s="35"/>
      <c r="F104" s="35"/>
      <c r="G104" s="35"/>
      <c r="H104" s="35"/>
      <c r="I104" s="35"/>
      <c r="J104" s="35"/>
    </row>
  </sheetData>
  <sheetProtection algorithmName="SHA-512" hashValue="HRxHjG6IDA2dvzA0vU+C3omieSZrQG6QLGXlprv+Ve3/xq7F8gOAG8EI9njsSpmz7p5H77cU5/FHSRNoqpfhiA==" saltValue="wxa+FqE91F2IvzM6iUhUAA==" spinCount="100000" sheet="1" objects="1" scenarios="1"/>
  <mergeCells count="2">
    <mergeCell ref="D3:J3"/>
    <mergeCell ref="D4:J4"/>
  </mergeCells>
  <phoneticPr fontId="46" type="noConversion"/>
  <pageMargins left="0.7" right="0.7" top="0.75" bottom="0.75" header="0.3" footer="0.3"/>
  <ignoredErrors>
    <ignoredError sqref="I7:J7" calculatedColumn="1"/>
  </ignoredErrors>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96F0-546A-459C-BD65-AF01F7C0957A}">
  <dimension ref="A1:AK101"/>
  <sheetViews>
    <sheetView workbookViewId="0">
      <selection activeCell="G20" sqref="G20:J20"/>
    </sheetView>
  </sheetViews>
  <sheetFormatPr defaultRowHeight="15.6" x14ac:dyDescent="0.3"/>
  <cols>
    <col min="1" max="1" width="8.69921875" style="62"/>
    <col min="2" max="2" width="34.19921875" style="62" customWidth="1"/>
    <col min="3" max="3" width="8.69921875" style="65"/>
    <col min="4" max="4" width="19.09765625" customWidth="1"/>
    <col min="5" max="5" width="37.69921875" customWidth="1"/>
    <col min="6" max="6" width="12" customWidth="1"/>
    <col min="7" max="10" width="20.59765625" customWidth="1"/>
    <col min="11" max="33" width="8.69921875" style="65"/>
  </cols>
  <sheetData>
    <row r="1" spans="2:37" x14ac:dyDescent="0.3">
      <c r="D1" s="65"/>
      <c r="E1" s="65"/>
      <c r="F1" s="65"/>
      <c r="G1" s="65"/>
      <c r="H1" s="65"/>
      <c r="I1" s="65"/>
      <c r="J1" s="65"/>
      <c r="AH1" s="65"/>
      <c r="AI1" s="65"/>
      <c r="AJ1" s="65"/>
      <c r="AK1" s="65"/>
    </row>
    <row r="2" spans="2:37" ht="15.6" customHeight="1" thickBot="1" x14ac:dyDescent="0.35">
      <c r="D2" s="116"/>
      <c r="E2" s="116"/>
      <c r="F2" s="116"/>
      <c r="G2" s="116"/>
      <c r="H2" s="116"/>
      <c r="I2" s="116"/>
      <c r="J2" s="116"/>
      <c r="AH2" s="65"/>
      <c r="AI2" s="65"/>
      <c r="AJ2" s="65"/>
      <c r="AK2" s="65"/>
    </row>
    <row r="3" spans="2:37" ht="15.6" customHeight="1" x14ac:dyDescent="0.3">
      <c r="D3" s="345" t="s">
        <v>34</v>
      </c>
      <c r="E3" s="346"/>
      <c r="F3" s="346"/>
      <c r="G3" s="346"/>
      <c r="H3" s="346"/>
      <c r="I3" s="346"/>
      <c r="J3" s="347"/>
      <c r="AH3" s="65"/>
      <c r="AI3" s="65"/>
      <c r="AJ3" s="65"/>
      <c r="AK3" s="65"/>
    </row>
    <row r="4" spans="2:37" ht="15" customHeight="1" x14ac:dyDescent="0.3">
      <c r="D4" s="348" t="s">
        <v>150</v>
      </c>
      <c r="E4" s="349"/>
      <c r="F4" s="349"/>
      <c r="G4" s="349"/>
      <c r="H4" s="349"/>
      <c r="I4" s="349"/>
      <c r="J4" s="350"/>
      <c r="AH4" s="65"/>
      <c r="AI4" s="65"/>
      <c r="AJ4" s="65"/>
      <c r="AK4" s="65"/>
    </row>
    <row r="5" spans="2:37" ht="16.2" customHeight="1" thickBot="1" x14ac:dyDescent="0.35">
      <c r="D5" s="172"/>
      <c r="E5" s="173"/>
      <c r="F5" s="173"/>
      <c r="G5" s="173"/>
      <c r="H5" s="173"/>
      <c r="I5" s="173"/>
      <c r="J5" s="174" t="s">
        <v>151</v>
      </c>
      <c r="AH5" s="65"/>
      <c r="AI5" s="65"/>
      <c r="AJ5" s="65"/>
      <c r="AK5" s="65"/>
    </row>
    <row r="6" spans="2:37" ht="30.6" customHeight="1" thickBot="1" x14ac:dyDescent="0.35">
      <c r="D6" s="175" t="s">
        <v>92</v>
      </c>
      <c r="E6" s="176" t="s">
        <v>127</v>
      </c>
      <c r="F6" s="177" t="s">
        <v>94</v>
      </c>
      <c r="G6" s="184" t="s">
        <v>152</v>
      </c>
      <c r="H6" s="180" t="s">
        <v>82</v>
      </c>
      <c r="I6" s="179" t="s">
        <v>96</v>
      </c>
      <c r="J6" s="180" t="s">
        <v>116</v>
      </c>
      <c r="AH6" s="65"/>
      <c r="AI6" s="65"/>
      <c r="AJ6" s="65"/>
      <c r="AK6" s="65"/>
    </row>
    <row r="7" spans="2:37" ht="15.6" customHeight="1" thickBot="1" x14ac:dyDescent="0.35">
      <c r="D7" s="111"/>
      <c r="E7" s="111"/>
      <c r="F7" s="112"/>
      <c r="G7" s="112"/>
      <c r="H7" s="114" t="s">
        <v>40</v>
      </c>
      <c r="I7" s="106" t="s">
        <v>40</v>
      </c>
      <c r="J7" s="115" t="s">
        <v>40</v>
      </c>
    </row>
    <row r="8" spans="2:37" ht="15" customHeight="1" thickBot="1" x14ac:dyDescent="0.35">
      <c r="D8" s="95">
        <v>43990</v>
      </c>
      <c r="E8" s="89" t="s">
        <v>153</v>
      </c>
      <c r="F8" s="89"/>
      <c r="G8" s="96" t="s">
        <v>154</v>
      </c>
      <c r="H8" s="113">
        <f>Table1434[[#This Row],[Accounts Receivable Control]]-I8</f>
        <v>112.5</v>
      </c>
      <c r="I8" s="171">
        <f>Table1434[[#This Row],[Accounts Receivable Control]]*0.1</f>
        <v>12.5</v>
      </c>
      <c r="J8" s="171">
        <v>125</v>
      </c>
    </row>
    <row r="9" spans="2:37" ht="15" customHeight="1" thickBot="1" x14ac:dyDescent="0.35">
      <c r="D9" s="95"/>
      <c r="E9" s="95"/>
      <c r="F9" s="89"/>
      <c r="G9" s="96"/>
      <c r="H9" s="82"/>
      <c r="I9" s="110"/>
      <c r="J9" s="110"/>
    </row>
    <row r="10" spans="2:37" ht="15.6" customHeight="1" thickBot="1" x14ac:dyDescent="0.35">
      <c r="D10" s="76"/>
      <c r="E10" s="77"/>
      <c r="F10" s="77"/>
      <c r="G10" s="105"/>
      <c r="H10" s="84"/>
      <c r="I10" s="110"/>
      <c r="J10" s="110"/>
    </row>
    <row r="11" spans="2:37" ht="15.6" customHeight="1" thickBot="1" x14ac:dyDescent="0.35">
      <c r="D11" s="95"/>
      <c r="E11" s="89"/>
      <c r="F11" s="89"/>
      <c r="G11" s="96"/>
      <c r="H11" s="82"/>
      <c r="I11" s="84"/>
      <c r="J11" s="84"/>
    </row>
    <row r="12" spans="2:37" ht="18" customHeight="1" thickBot="1" x14ac:dyDescent="0.35">
      <c r="B12" s="63" t="s">
        <v>45</v>
      </c>
      <c r="D12" s="76"/>
      <c r="E12" s="77"/>
      <c r="F12" s="77"/>
      <c r="G12" s="105"/>
      <c r="H12" s="84"/>
      <c r="I12" s="110"/>
      <c r="J12" s="110"/>
    </row>
    <row r="13" spans="2:37" ht="15.6" customHeight="1" thickBot="1" x14ac:dyDescent="0.35">
      <c r="B13" s="63" t="s">
        <v>34</v>
      </c>
      <c r="D13" s="95"/>
      <c r="E13" s="89"/>
      <c r="F13" s="89"/>
      <c r="G13" s="96"/>
      <c r="H13" s="82"/>
      <c r="I13" s="84"/>
      <c r="J13" s="84"/>
    </row>
    <row r="14" spans="2:37" ht="15.6" customHeight="1" thickBot="1" x14ac:dyDescent="0.35">
      <c r="B14" s="63" t="s">
        <v>155</v>
      </c>
      <c r="D14" s="95"/>
      <c r="E14" s="89"/>
      <c r="F14" s="89"/>
      <c r="G14" s="96"/>
      <c r="H14" s="82"/>
      <c r="I14" s="84"/>
      <c r="J14" s="84"/>
    </row>
    <row r="15" spans="2:37" ht="15.6" customHeight="1" thickBot="1" x14ac:dyDescent="0.35">
      <c r="B15" s="185" t="s">
        <v>156</v>
      </c>
      <c r="D15" s="95"/>
      <c r="E15" s="89"/>
      <c r="F15" s="89"/>
      <c r="G15" s="96"/>
      <c r="H15" s="82"/>
      <c r="I15" s="84"/>
      <c r="J15" s="84"/>
    </row>
    <row r="16" spans="2:37" ht="15.6" customHeight="1" thickBot="1" x14ac:dyDescent="0.35">
      <c r="D16" s="97"/>
      <c r="E16" s="97"/>
      <c r="F16" s="97"/>
      <c r="G16" s="97"/>
      <c r="H16" s="97"/>
      <c r="I16" s="100"/>
      <c r="J16" s="100"/>
    </row>
    <row r="17" spans="4:10" ht="15.6" customHeight="1" thickBot="1" x14ac:dyDescent="0.35">
      <c r="D17" s="97"/>
      <c r="E17" s="97"/>
      <c r="F17" s="97"/>
      <c r="G17" s="97"/>
      <c r="H17" s="97"/>
      <c r="I17" s="97"/>
      <c r="J17" s="97"/>
    </row>
    <row r="18" spans="4:10" ht="15.6" customHeight="1" thickBot="1" x14ac:dyDescent="0.35">
      <c r="D18" s="98"/>
      <c r="E18" s="97"/>
      <c r="F18" s="97"/>
      <c r="G18" s="99"/>
      <c r="H18" s="100"/>
      <c r="I18" s="100"/>
      <c r="J18" s="100"/>
    </row>
    <row r="19" spans="4:10" ht="15.6" customHeight="1" thickBot="1" x14ac:dyDescent="0.35">
      <c r="D19" s="101" t="s">
        <v>149</v>
      </c>
      <c r="E19" s="102"/>
      <c r="F19" s="102"/>
      <c r="G19" s="103"/>
      <c r="H19" s="104">
        <f>SUM(H8:H18)</f>
        <v>112.5</v>
      </c>
      <c r="I19" s="104">
        <f t="shared" ref="I19:J19" si="0">SUM(I8:I18)</f>
        <v>12.5</v>
      </c>
      <c r="J19" s="104">
        <f t="shared" si="0"/>
        <v>125</v>
      </c>
    </row>
    <row r="20" spans="4:10" ht="15.6" customHeight="1" x14ac:dyDescent="0.3">
      <c r="D20" s="116"/>
      <c r="E20" s="116"/>
      <c r="F20" s="116"/>
      <c r="G20" s="116"/>
      <c r="H20" s="116"/>
      <c r="I20" s="116"/>
      <c r="J20" s="116"/>
    </row>
    <row r="21" spans="4:10" ht="15.6" customHeight="1" x14ac:dyDescent="0.3">
      <c r="D21" s="116"/>
      <c r="E21" s="116"/>
      <c r="F21" s="116"/>
      <c r="G21" s="116"/>
      <c r="H21" s="116"/>
      <c r="I21" s="116"/>
      <c r="J21" s="116"/>
    </row>
    <row r="22" spans="4:10" ht="15.6" customHeight="1" x14ac:dyDescent="0.3">
      <c r="D22" s="116"/>
      <c r="E22" s="116"/>
      <c r="F22" s="116"/>
      <c r="G22" s="116"/>
      <c r="H22" s="116"/>
      <c r="I22" s="116"/>
      <c r="J22" s="116"/>
    </row>
    <row r="23" spans="4:10" ht="15.6" customHeight="1" x14ac:dyDescent="0.3">
      <c r="D23" s="65"/>
      <c r="E23" s="65"/>
      <c r="F23" s="65"/>
      <c r="G23" s="65"/>
      <c r="H23" s="65"/>
      <c r="I23" s="65"/>
      <c r="J23" s="65"/>
    </row>
    <row r="24" spans="4:10" ht="15.6" customHeight="1" x14ac:dyDescent="0.3">
      <c r="D24" s="65"/>
      <c r="E24" s="65"/>
      <c r="F24" s="65"/>
      <c r="G24" s="65"/>
      <c r="H24" s="65"/>
      <c r="I24" s="65"/>
      <c r="J24" s="65"/>
    </row>
    <row r="25" spans="4:10" ht="15.6" customHeight="1" x14ac:dyDescent="0.3">
      <c r="D25" s="65"/>
      <c r="E25" s="65"/>
      <c r="F25" s="65"/>
      <c r="G25" s="65"/>
      <c r="H25" s="65"/>
      <c r="I25" s="65"/>
      <c r="J25" s="65"/>
    </row>
    <row r="26" spans="4:10" ht="15.6" customHeight="1" x14ac:dyDescent="0.3">
      <c r="D26" s="65"/>
      <c r="E26" s="65"/>
      <c r="F26" s="65"/>
      <c r="G26" s="65"/>
      <c r="H26" s="65"/>
      <c r="I26" s="65"/>
      <c r="J26" s="65"/>
    </row>
    <row r="27" spans="4:10" ht="15.6" customHeight="1" x14ac:dyDescent="0.3">
      <c r="D27" s="65"/>
      <c r="E27" s="65"/>
      <c r="F27" s="65"/>
      <c r="G27" s="65"/>
      <c r="H27" s="65"/>
      <c r="I27" s="65"/>
      <c r="J27" s="65"/>
    </row>
    <row r="28" spans="4:10" ht="15.6" customHeight="1" x14ac:dyDescent="0.3">
      <c r="D28" s="65"/>
      <c r="E28" s="65"/>
      <c r="F28" s="65"/>
      <c r="G28" s="65"/>
      <c r="H28" s="65"/>
      <c r="I28" s="65"/>
      <c r="J28" s="65"/>
    </row>
    <row r="29" spans="4:10" ht="15.6" customHeight="1" x14ac:dyDescent="0.3">
      <c r="D29" s="65"/>
      <c r="E29" s="65"/>
      <c r="F29" s="65"/>
      <c r="G29" s="65"/>
      <c r="H29" s="65"/>
      <c r="I29" s="65"/>
      <c r="J29" s="65"/>
    </row>
    <row r="30" spans="4:10" ht="15.6" customHeight="1" x14ac:dyDescent="0.3">
      <c r="D30" s="65"/>
      <c r="E30" s="65"/>
      <c r="F30" s="65"/>
      <c r="G30" s="65"/>
      <c r="H30" s="65"/>
      <c r="I30" s="65"/>
      <c r="J30" s="65"/>
    </row>
    <row r="31" spans="4:10" ht="15.6" customHeight="1" x14ac:dyDescent="0.3">
      <c r="D31" s="65"/>
      <c r="E31" s="65"/>
      <c r="F31" s="65"/>
      <c r="G31" s="65"/>
      <c r="H31" s="65"/>
      <c r="I31" s="65"/>
      <c r="J31" s="65"/>
    </row>
    <row r="32" spans="4:10" ht="15.6" customHeight="1" x14ac:dyDescent="0.3">
      <c r="D32" s="65"/>
      <c r="E32" s="65"/>
      <c r="F32" s="65"/>
      <c r="G32" s="65"/>
      <c r="H32" s="65"/>
      <c r="I32" s="65"/>
      <c r="J32" s="65"/>
    </row>
    <row r="33" spans="4:10" x14ac:dyDescent="0.3">
      <c r="D33" s="65"/>
      <c r="E33" s="65"/>
      <c r="F33" s="65"/>
      <c r="G33" s="65"/>
      <c r="H33" s="65"/>
      <c r="I33" s="65"/>
      <c r="J33" s="65"/>
    </row>
    <row r="34" spans="4:10" x14ac:dyDescent="0.3">
      <c r="D34" s="65"/>
      <c r="E34" s="65"/>
      <c r="F34" s="65"/>
      <c r="G34" s="65"/>
      <c r="H34" s="65"/>
      <c r="I34" s="65"/>
      <c r="J34" s="65"/>
    </row>
    <row r="35" spans="4:10" x14ac:dyDescent="0.3">
      <c r="D35" s="65"/>
      <c r="E35" s="65"/>
      <c r="F35" s="65"/>
      <c r="G35" s="65"/>
      <c r="H35" s="65"/>
      <c r="I35" s="65"/>
      <c r="J35" s="65"/>
    </row>
    <row r="36" spans="4:10" x14ac:dyDescent="0.3">
      <c r="D36" s="65"/>
      <c r="E36" s="65"/>
      <c r="F36" s="65"/>
      <c r="G36" s="65"/>
      <c r="H36" s="65"/>
      <c r="I36" s="65"/>
      <c r="J36" s="65"/>
    </row>
    <row r="37" spans="4:10" x14ac:dyDescent="0.3">
      <c r="D37" s="65"/>
      <c r="E37" s="65"/>
      <c r="F37" s="65"/>
      <c r="G37" s="65"/>
      <c r="H37" s="65"/>
      <c r="I37" s="65"/>
      <c r="J37" s="65"/>
    </row>
    <row r="38" spans="4:10" x14ac:dyDescent="0.3">
      <c r="D38" s="65"/>
      <c r="E38" s="65"/>
      <c r="F38" s="65"/>
      <c r="G38" s="65"/>
      <c r="H38" s="65"/>
      <c r="I38" s="65"/>
      <c r="J38" s="65"/>
    </row>
    <row r="39" spans="4:10" x14ac:dyDescent="0.3">
      <c r="D39" s="65"/>
      <c r="E39" s="65"/>
      <c r="F39" s="65"/>
      <c r="G39" s="65"/>
      <c r="H39" s="65"/>
      <c r="I39" s="65"/>
      <c r="J39" s="65"/>
    </row>
    <row r="40" spans="4:10" x14ac:dyDescent="0.3">
      <c r="D40" s="65"/>
      <c r="E40" s="65"/>
      <c r="F40" s="65"/>
      <c r="G40" s="65"/>
      <c r="H40" s="65"/>
      <c r="I40" s="65"/>
      <c r="J40" s="65"/>
    </row>
    <row r="41" spans="4:10" x14ac:dyDescent="0.3">
      <c r="D41" s="35"/>
      <c r="E41" s="35"/>
      <c r="F41" s="35"/>
      <c r="G41" s="35"/>
      <c r="H41" s="35"/>
      <c r="I41" s="35"/>
      <c r="J41" s="35"/>
    </row>
    <row r="42" spans="4:10" x14ac:dyDescent="0.3">
      <c r="D42" s="35"/>
      <c r="E42" s="35"/>
      <c r="F42" s="35"/>
      <c r="G42" s="35"/>
      <c r="H42" s="35"/>
      <c r="I42" s="35"/>
      <c r="J42" s="35"/>
    </row>
    <row r="43" spans="4:10" x14ac:dyDescent="0.3">
      <c r="D43" s="35"/>
      <c r="E43" s="35"/>
      <c r="F43" s="35"/>
      <c r="G43" s="35"/>
      <c r="H43" s="35"/>
      <c r="I43" s="35"/>
      <c r="J43" s="35"/>
    </row>
    <row r="44" spans="4:10" x14ac:dyDescent="0.3">
      <c r="D44" s="35"/>
      <c r="E44" s="35"/>
      <c r="F44" s="35"/>
      <c r="G44" s="35"/>
      <c r="H44" s="35"/>
      <c r="I44" s="35"/>
      <c r="J44" s="35"/>
    </row>
    <row r="45" spans="4:10" x14ac:dyDescent="0.3">
      <c r="D45" s="35"/>
      <c r="E45" s="35"/>
      <c r="F45" s="35"/>
      <c r="G45" s="35"/>
      <c r="H45" s="35"/>
      <c r="I45" s="35"/>
      <c r="J45" s="35"/>
    </row>
    <row r="46" spans="4:10" x14ac:dyDescent="0.3">
      <c r="D46" s="35"/>
      <c r="E46" s="35"/>
      <c r="F46" s="35"/>
      <c r="G46" s="35"/>
      <c r="H46" s="35"/>
      <c r="I46" s="35"/>
      <c r="J46" s="35"/>
    </row>
    <row r="47" spans="4:10" x14ac:dyDescent="0.3">
      <c r="D47" s="35"/>
      <c r="E47" s="35"/>
      <c r="F47" s="35"/>
      <c r="G47" s="35"/>
      <c r="H47" s="35"/>
      <c r="I47" s="35"/>
      <c r="J47" s="35"/>
    </row>
    <row r="48" spans="4:10" x14ac:dyDescent="0.3">
      <c r="D48" s="35"/>
      <c r="E48" s="35"/>
      <c r="F48" s="35"/>
      <c r="G48" s="35"/>
      <c r="H48" s="35"/>
      <c r="I48" s="35"/>
      <c r="J48" s="35"/>
    </row>
    <row r="49" spans="4:10" x14ac:dyDescent="0.3">
      <c r="D49" s="35"/>
      <c r="E49" s="35"/>
      <c r="F49" s="35"/>
      <c r="G49" s="35"/>
      <c r="H49" s="35"/>
      <c r="I49" s="35"/>
      <c r="J49" s="35"/>
    </row>
    <row r="50" spans="4:10" x14ac:dyDescent="0.3">
      <c r="D50" s="35"/>
      <c r="E50" s="35"/>
      <c r="F50" s="35"/>
      <c r="G50" s="35"/>
      <c r="H50" s="35"/>
      <c r="I50" s="35"/>
      <c r="J50" s="35"/>
    </row>
    <row r="51" spans="4:10" x14ac:dyDescent="0.3">
      <c r="D51" s="35"/>
      <c r="E51" s="35"/>
      <c r="F51" s="35"/>
      <c r="G51" s="35"/>
      <c r="H51" s="35"/>
      <c r="I51" s="35"/>
      <c r="J51" s="35"/>
    </row>
    <row r="52" spans="4:10" x14ac:dyDescent="0.3">
      <c r="D52" s="35"/>
      <c r="E52" s="35"/>
      <c r="F52" s="35"/>
      <c r="G52" s="35"/>
      <c r="H52" s="35"/>
      <c r="I52" s="35"/>
      <c r="J52" s="35"/>
    </row>
    <row r="53" spans="4:10" x14ac:dyDescent="0.3">
      <c r="D53" s="35"/>
      <c r="E53" s="35"/>
      <c r="F53" s="35"/>
      <c r="G53" s="35"/>
      <c r="H53" s="35"/>
      <c r="I53" s="35"/>
      <c r="J53" s="35"/>
    </row>
    <row r="54" spans="4:10" x14ac:dyDescent="0.3">
      <c r="D54" s="35"/>
      <c r="E54" s="35"/>
      <c r="F54" s="35"/>
      <c r="G54" s="35"/>
      <c r="H54" s="35"/>
      <c r="I54" s="35"/>
      <c r="J54" s="35"/>
    </row>
    <row r="55" spans="4:10" x14ac:dyDescent="0.3">
      <c r="D55" s="35"/>
      <c r="E55" s="35"/>
      <c r="F55" s="35"/>
      <c r="G55" s="35"/>
      <c r="H55" s="35"/>
      <c r="I55" s="35"/>
      <c r="J55" s="35"/>
    </row>
    <row r="56" spans="4:10" x14ac:dyDescent="0.3">
      <c r="D56" s="35"/>
      <c r="E56" s="35"/>
      <c r="F56" s="35"/>
      <c r="G56" s="35"/>
      <c r="H56" s="35"/>
      <c r="I56" s="35"/>
      <c r="J56" s="35"/>
    </row>
    <row r="57" spans="4:10" x14ac:dyDescent="0.3">
      <c r="D57" s="35"/>
      <c r="E57" s="35"/>
      <c r="F57" s="35"/>
      <c r="G57" s="35"/>
      <c r="H57" s="35"/>
      <c r="I57" s="35"/>
      <c r="J57" s="35"/>
    </row>
    <row r="58" spans="4:10" x14ac:dyDescent="0.3">
      <c r="D58" s="35"/>
      <c r="E58" s="35"/>
      <c r="F58" s="35"/>
      <c r="G58" s="35"/>
      <c r="H58" s="35"/>
      <c r="I58" s="35"/>
      <c r="J58" s="35"/>
    </row>
    <row r="59" spans="4:10" x14ac:dyDescent="0.3">
      <c r="D59" s="35"/>
      <c r="E59" s="35"/>
      <c r="F59" s="35"/>
      <c r="G59" s="35"/>
      <c r="H59" s="35"/>
      <c r="I59" s="35"/>
      <c r="J59" s="35"/>
    </row>
    <row r="60" spans="4:10" x14ac:dyDescent="0.3">
      <c r="D60" s="35"/>
      <c r="E60" s="35"/>
      <c r="F60" s="35"/>
      <c r="G60" s="35"/>
      <c r="H60" s="35"/>
      <c r="I60" s="35"/>
      <c r="J60" s="35"/>
    </row>
    <row r="61" spans="4:10" x14ac:dyDescent="0.3">
      <c r="D61" s="35"/>
      <c r="E61" s="35"/>
      <c r="F61" s="35"/>
      <c r="G61" s="35"/>
      <c r="H61" s="35"/>
      <c r="I61" s="35"/>
      <c r="J61" s="35"/>
    </row>
    <row r="62" spans="4:10" x14ac:dyDescent="0.3">
      <c r="D62" s="35"/>
      <c r="E62" s="35"/>
      <c r="F62" s="35"/>
      <c r="G62" s="35"/>
      <c r="H62" s="35"/>
      <c r="I62" s="35"/>
      <c r="J62" s="35"/>
    </row>
    <row r="63" spans="4:10" x14ac:dyDescent="0.3">
      <c r="D63" s="35"/>
      <c r="E63" s="35"/>
      <c r="F63" s="35"/>
      <c r="G63" s="35"/>
      <c r="H63" s="35"/>
      <c r="I63" s="35"/>
      <c r="J63" s="35"/>
    </row>
    <row r="64" spans="4:10" x14ac:dyDescent="0.3">
      <c r="D64" s="35"/>
      <c r="E64" s="35"/>
      <c r="F64" s="35"/>
      <c r="G64" s="35"/>
      <c r="H64" s="35"/>
      <c r="I64" s="35"/>
      <c r="J64" s="35"/>
    </row>
    <row r="65" spans="4:10" x14ac:dyDescent="0.3">
      <c r="D65" s="35"/>
      <c r="E65" s="35"/>
      <c r="F65" s="35"/>
      <c r="G65" s="35"/>
      <c r="H65" s="35"/>
      <c r="I65" s="35"/>
      <c r="J65" s="35"/>
    </row>
    <row r="66" spans="4:10" x14ac:dyDescent="0.3">
      <c r="D66" s="35"/>
      <c r="E66" s="35"/>
      <c r="F66" s="35"/>
      <c r="G66" s="35"/>
      <c r="H66" s="35"/>
      <c r="I66" s="35"/>
      <c r="J66" s="35"/>
    </row>
    <row r="67" spans="4:10" x14ac:dyDescent="0.3">
      <c r="D67" s="35"/>
      <c r="E67" s="35"/>
      <c r="F67" s="35"/>
      <c r="G67" s="35"/>
      <c r="H67" s="35"/>
      <c r="I67" s="35"/>
      <c r="J67" s="35"/>
    </row>
    <row r="68" spans="4:10" x14ac:dyDescent="0.3">
      <c r="D68" s="35"/>
      <c r="E68" s="35"/>
      <c r="F68" s="35"/>
      <c r="G68" s="35"/>
      <c r="H68" s="35"/>
      <c r="I68" s="35"/>
      <c r="J68" s="35"/>
    </row>
    <row r="69" spans="4:10" x14ac:dyDescent="0.3">
      <c r="D69" s="35"/>
      <c r="E69" s="35"/>
      <c r="F69" s="35"/>
      <c r="G69" s="35"/>
      <c r="H69" s="35"/>
      <c r="I69" s="35"/>
      <c r="J69" s="35"/>
    </row>
    <row r="70" spans="4:10" x14ac:dyDescent="0.3">
      <c r="D70" s="35"/>
      <c r="E70" s="35"/>
      <c r="F70" s="35"/>
      <c r="G70" s="35"/>
      <c r="H70" s="35"/>
      <c r="I70" s="35"/>
      <c r="J70" s="35"/>
    </row>
    <row r="71" spans="4:10" x14ac:dyDescent="0.3">
      <c r="D71" s="35"/>
      <c r="E71" s="35"/>
      <c r="F71" s="35"/>
      <c r="G71" s="35"/>
      <c r="H71" s="35"/>
      <c r="I71" s="35"/>
      <c r="J71" s="35"/>
    </row>
    <row r="72" spans="4:10" x14ac:dyDescent="0.3">
      <c r="D72" s="35"/>
      <c r="E72" s="35"/>
      <c r="F72" s="35"/>
      <c r="G72" s="35"/>
      <c r="H72" s="35"/>
      <c r="I72" s="35"/>
      <c r="J72" s="35"/>
    </row>
    <row r="73" spans="4:10" x14ac:dyDescent="0.3">
      <c r="D73" s="35"/>
      <c r="E73" s="35"/>
      <c r="F73" s="35"/>
      <c r="G73" s="35"/>
      <c r="H73" s="35"/>
      <c r="I73" s="35"/>
      <c r="J73" s="35"/>
    </row>
    <row r="74" spans="4:10" x14ac:dyDescent="0.3">
      <c r="D74" s="35"/>
      <c r="E74" s="35"/>
      <c r="F74" s="35"/>
      <c r="G74" s="35"/>
      <c r="H74" s="35"/>
      <c r="I74" s="35"/>
      <c r="J74" s="35"/>
    </row>
    <row r="75" spans="4:10" x14ac:dyDescent="0.3">
      <c r="D75" s="35"/>
      <c r="E75" s="35"/>
      <c r="F75" s="35"/>
      <c r="G75" s="35"/>
      <c r="H75" s="35"/>
      <c r="I75" s="35"/>
      <c r="J75" s="35"/>
    </row>
    <row r="76" spans="4:10" x14ac:dyDescent="0.3">
      <c r="D76" s="35"/>
      <c r="E76" s="35"/>
      <c r="F76" s="35"/>
      <c r="G76" s="35"/>
      <c r="H76" s="35"/>
      <c r="I76" s="35"/>
      <c r="J76" s="35"/>
    </row>
    <row r="77" spans="4:10" x14ac:dyDescent="0.3">
      <c r="D77" s="35"/>
      <c r="E77" s="35"/>
      <c r="F77" s="35"/>
      <c r="G77" s="35"/>
      <c r="H77" s="35"/>
      <c r="I77" s="35"/>
      <c r="J77" s="35"/>
    </row>
    <row r="78" spans="4:10" x14ac:dyDescent="0.3">
      <c r="D78" s="35"/>
      <c r="E78" s="35"/>
      <c r="F78" s="35"/>
      <c r="G78" s="35"/>
      <c r="H78" s="35"/>
      <c r="I78" s="35"/>
      <c r="J78" s="35"/>
    </row>
    <row r="79" spans="4:10" x14ac:dyDescent="0.3">
      <c r="D79" s="35"/>
      <c r="E79" s="35"/>
      <c r="F79" s="35"/>
      <c r="G79" s="35"/>
      <c r="H79" s="35"/>
      <c r="I79" s="35"/>
      <c r="J79" s="35"/>
    </row>
    <row r="80" spans="4:10" x14ac:dyDescent="0.3">
      <c r="D80" s="35"/>
      <c r="E80" s="35"/>
      <c r="F80" s="35"/>
      <c r="G80" s="35"/>
      <c r="H80" s="35"/>
      <c r="I80" s="35"/>
      <c r="J80" s="35"/>
    </row>
    <row r="81" spans="4:10" x14ac:dyDescent="0.3">
      <c r="D81" s="35"/>
      <c r="E81" s="35"/>
      <c r="F81" s="35"/>
      <c r="G81" s="35"/>
      <c r="H81" s="35"/>
      <c r="I81" s="35"/>
      <c r="J81" s="35"/>
    </row>
    <row r="82" spans="4:10" x14ac:dyDescent="0.3">
      <c r="D82" s="35"/>
      <c r="E82" s="35"/>
      <c r="F82" s="35"/>
      <c r="G82" s="35"/>
      <c r="H82" s="35"/>
      <c r="I82" s="35"/>
      <c r="J82" s="35"/>
    </row>
    <row r="83" spans="4:10" x14ac:dyDescent="0.3">
      <c r="D83" s="35"/>
      <c r="E83" s="35"/>
      <c r="F83" s="35"/>
      <c r="G83" s="35"/>
      <c r="H83" s="35"/>
      <c r="I83" s="35"/>
      <c r="J83" s="35"/>
    </row>
    <row r="84" spans="4:10" x14ac:dyDescent="0.3">
      <c r="D84" s="35"/>
      <c r="E84" s="35"/>
      <c r="F84" s="35"/>
      <c r="G84" s="35"/>
      <c r="H84" s="35"/>
      <c r="I84" s="35"/>
      <c r="J84" s="35"/>
    </row>
    <row r="85" spans="4:10" x14ac:dyDescent="0.3">
      <c r="D85" s="35"/>
      <c r="E85" s="35"/>
      <c r="F85" s="35"/>
      <c r="G85" s="35"/>
      <c r="H85" s="35"/>
      <c r="I85" s="35"/>
      <c r="J85" s="35"/>
    </row>
    <row r="86" spans="4:10" x14ac:dyDescent="0.3">
      <c r="D86" s="35"/>
      <c r="E86" s="35"/>
      <c r="F86" s="35"/>
      <c r="G86" s="35"/>
      <c r="H86" s="35"/>
      <c r="I86" s="35"/>
      <c r="J86" s="35"/>
    </row>
    <row r="87" spans="4:10" x14ac:dyDescent="0.3">
      <c r="D87" s="35"/>
      <c r="E87" s="35"/>
      <c r="F87" s="35"/>
      <c r="G87" s="35"/>
      <c r="H87" s="35"/>
      <c r="I87" s="35"/>
      <c r="J87" s="35"/>
    </row>
    <row r="88" spans="4:10" x14ac:dyDescent="0.3">
      <c r="D88" s="35"/>
      <c r="E88" s="35"/>
      <c r="F88" s="35"/>
      <c r="G88" s="35"/>
      <c r="H88" s="35"/>
      <c r="I88" s="35"/>
      <c r="J88" s="35"/>
    </row>
    <row r="89" spans="4:10" x14ac:dyDescent="0.3">
      <c r="D89" s="35"/>
      <c r="E89" s="35"/>
      <c r="F89" s="35"/>
      <c r="G89" s="35"/>
      <c r="H89" s="35"/>
      <c r="I89" s="35"/>
      <c r="J89" s="35"/>
    </row>
    <row r="90" spans="4:10" x14ac:dyDescent="0.3">
      <c r="D90" s="35"/>
      <c r="E90" s="35"/>
      <c r="F90" s="35"/>
      <c r="G90" s="35"/>
      <c r="H90" s="35"/>
      <c r="I90" s="35"/>
      <c r="J90" s="35"/>
    </row>
    <row r="91" spans="4:10" x14ac:dyDescent="0.3">
      <c r="D91" s="35"/>
      <c r="E91" s="35"/>
      <c r="F91" s="35"/>
      <c r="G91" s="35"/>
      <c r="H91" s="35"/>
      <c r="I91" s="35"/>
      <c r="J91" s="35"/>
    </row>
    <row r="92" spans="4:10" x14ac:dyDescent="0.3">
      <c r="D92" s="35"/>
      <c r="E92" s="35"/>
      <c r="F92" s="35"/>
      <c r="G92" s="35"/>
      <c r="H92" s="35"/>
      <c r="I92" s="35"/>
      <c r="J92" s="35"/>
    </row>
    <row r="93" spans="4:10" x14ac:dyDescent="0.3">
      <c r="D93" s="35"/>
      <c r="E93" s="35"/>
      <c r="F93" s="35"/>
      <c r="G93" s="35"/>
      <c r="H93" s="35"/>
      <c r="I93" s="35"/>
      <c r="J93" s="35"/>
    </row>
    <row r="94" spans="4:10" x14ac:dyDescent="0.3">
      <c r="D94" s="35"/>
      <c r="E94" s="35"/>
      <c r="F94" s="35"/>
      <c r="G94" s="35"/>
      <c r="H94" s="35"/>
      <c r="I94" s="35"/>
      <c r="J94" s="35"/>
    </row>
    <row r="95" spans="4:10" x14ac:dyDescent="0.3">
      <c r="D95" s="35"/>
      <c r="E95" s="35"/>
      <c r="F95" s="35"/>
      <c r="G95" s="35"/>
      <c r="H95" s="35"/>
      <c r="I95" s="35"/>
      <c r="J95" s="35"/>
    </row>
    <row r="96" spans="4:10" x14ac:dyDescent="0.3">
      <c r="D96" s="35"/>
      <c r="E96" s="35"/>
      <c r="F96" s="35"/>
      <c r="G96" s="35"/>
      <c r="H96" s="35"/>
      <c r="I96" s="35"/>
      <c r="J96" s="35"/>
    </row>
    <row r="97" spans="4:10" x14ac:dyDescent="0.3">
      <c r="D97" s="35"/>
      <c r="E97" s="35"/>
      <c r="F97" s="35"/>
      <c r="G97" s="35"/>
      <c r="H97" s="35"/>
      <c r="I97" s="35"/>
      <c r="J97" s="35"/>
    </row>
    <row r="98" spans="4:10" x14ac:dyDescent="0.3">
      <c r="D98" s="35"/>
      <c r="E98" s="35"/>
      <c r="F98" s="35"/>
      <c r="G98" s="35"/>
      <c r="H98" s="35"/>
      <c r="I98" s="35"/>
      <c r="J98" s="35"/>
    </row>
    <row r="99" spans="4:10" x14ac:dyDescent="0.3">
      <c r="D99" s="35"/>
      <c r="E99" s="35"/>
      <c r="F99" s="35"/>
      <c r="G99" s="35"/>
      <c r="H99" s="35"/>
      <c r="I99" s="35"/>
      <c r="J99" s="35"/>
    </row>
    <row r="100" spans="4:10" x14ac:dyDescent="0.3">
      <c r="D100" s="35"/>
      <c r="E100" s="35"/>
      <c r="F100" s="35"/>
      <c r="G100" s="35"/>
      <c r="H100" s="35"/>
      <c r="I100" s="35"/>
      <c r="J100" s="35"/>
    </row>
    <row r="101" spans="4:10" x14ac:dyDescent="0.3">
      <c r="D101" s="35"/>
      <c r="E101" s="35"/>
      <c r="F101" s="35"/>
      <c r="G101" s="35"/>
      <c r="H101" s="35"/>
      <c r="I101" s="35"/>
      <c r="J101" s="35"/>
    </row>
  </sheetData>
  <sheetProtection algorithmName="SHA-512" hashValue="TDk7Rmhcc7HUwQ6NLyq4VUIh5A8pk05AtWN+H+AVqbLEhLJ7bMyqfVccl91ohrDpDsCGyFdMq/XyPWPxr0ATVQ==" saltValue="eeaelCJySN99z8VtaB+DYw==" spinCount="100000" sheet="1" objects="1" scenarios="1"/>
  <mergeCells count="2">
    <mergeCell ref="D3:J3"/>
    <mergeCell ref="D4:J4"/>
  </mergeCell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A8A0-E33A-4B69-A605-91850626251B}">
  <dimension ref="A1:AK109"/>
  <sheetViews>
    <sheetView workbookViewId="0">
      <selection activeCell="G28" sqref="G28:J28"/>
    </sheetView>
  </sheetViews>
  <sheetFormatPr defaultRowHeight="15.6" x14ac:dyDescent="0.3"/>
  <cols>
    <col min="1" max="1" width="8.69921875" style="62"/>
    <col min="2" max="2" width="27" style="62" customWidth="1"/>
    <col min="3" max="3" width="8.69921875" style="65"/>
    <col min="4" max="4" width="19.09765625" customWidth="1"/>
    <col min="5" max="5" width="37.69921875" customWidth="1"/>
    <col min="6" max="6" width="12" customWidth="1"/>
    <col min="7" max="10" width="20.59765625" customWidth="1"/>
    <col min="11" max="33" width="8.69921875" style="65"/>
  </cols>
  <sheetData>
    <row r="1" spans="2:37" x14ac:dyDescent="0.3">
      <c r="D1" s="65"/>
      <c r="E1" s="65"/>
      <c r="F1" s="65"/>
      <c r="G1" s="65"/>
      <c r="H1" s="65"/>
      <c r="I1" s="65"/>
      <c r="J1" s="65"/>
      <c r="AH1" s="65"/>
      <c r="AI1" s="65"/>
      <c r="AJ1" s="65"/>
      <c r="AK1" s="65"/>
    </row>
    <row r="2" spans="2:37" ht="15.6" customHeight="1" thickBot="1" x14ac:dyDescent="0.35">
      <c r="D2" s="116"/>
      <c r="E2" s="116"/>
      <c r="F2" s="116"/>
      <c r="G2" s="116"/>
      <c r="H2" s="116"/>
      <c r="I2" s="116"/>
      <c r="J2" s="116"/>
      <c r="AH2" s="65"/>
      <c r="AI2" s="65"/>
      <c r="AJ2" s="65"/>
      <c r="AK2" s="65"/>
    </row>
    <row r="3" spans="2:37" ht="15.6" customHeight="1" x14ac:dyDescent="0.3">
      <c r="D3" s="345" t="s">
        <v>157</v>
      </c>
      <c r="E3" s="346"/>
      <c r="F3" s="346"/>
      <c r="G3" s="346"/>
      <c r="H3" s="346"/>
      <c r="I3" s="346"/>
      <c r="J3" s="347"/>
      <c r="AH3" s="65"/>
      <c r="AI3" s="65"/>
      <c r="AJ3" s="65"/>
      <c r="AK3" s="65"/>
    </row>
    <row r="4" spans="2:37" ht="15" customHeight="1" x14ac:dyDescent="0.3">
      <c r="D4" s="348" t="s">
        <v>158</v>
      </c>
      <c r="E4" s="349"/>
      <c r="F4" s="349"/>
      <c r="G4" s="349"/>
      <c r="H4" s="349"/>
      <c r="I4" s="349"/>
      <c r="J4" s="350"/>
      <c r="AH4" s="65"/>
      <c r="AI4" s="65"/>
      <c r="AJ4" s="65"/>
      <c r="AK4" s="65"/>
    </row>
    <row r="5" spans="2:37" ht="16.2" customHeight="1" thickBot="1" x14ac:dyDescent="0.35">
      <c r="D5" s="181"/>
      <c r="E5" s="182"/>
      <c r="F5" s="182"/>
      <c r="G5" s="182"/>
      <c r="H5" s="182"/>
      <c r="I5" s="182"/>
      <c r="J5" s="183" t="s">
        <v>159</v>
      </c>
      <c r="AH5" s="65"/>
      <c r="AI5" s="65"/>
      <c r="AJ5" s="65"/>
      <c r="AK5" s="65"/>
    </row>
    <row r="6" spans="2:37" ht="30.6" customHeight="1" thickBot="1" x14ac:dyDescent="0.35">
      <c r="D6" s="175" t="s">
        <v>92</v>
      </c>
      <c r="E6" s="176" t="s">
        <v>160</v>
      </c>
      <c r="F6" s="177" t="s">
        <v>94</v>
      </c>
      <c r="G6" s="178" t="s">
        <v>128</v>
      </c>
      <c r="H6" s="179" t="s">
        <v>56</v>
      </c>
      <c r="I6" s="179" t="s">
        <v>96</v>
      </c>
      <c r="J6" s="180" t="s">
        <v>97</v>
      </c>
      <c r="AH6" s="65"/>
      <c r="AI6" s="65"/>
      <c r="AJ6" s="65"/>
      <c r="AK6" s="65"/>
    </row>
    <row r="7" spans="2:37" ht="15.6" customHeight="1" thickBot="1" x14ac:dyDescent="0.35">
      <c r="D7" s="111"/>
      <c r="E7" s="111"/>
      <c r="F7" s="112"/>
      <c r="G7" s="112"/>
      <c r="H7" s="114" t="s">
        <v>40</v>
      </c>
      <c r="I7" s="106" t="s">
        <v>40</v>
      </c>
      <c r="J7" s="115" t="s">
        <v>40</v>
      </c>
    </row>
    <row r="8" spans="2:37" ht="15" customHeight="1" thickBot="1" x14ac:dyDescent="0.35">
      <c r="D8" s="107">
        <v>43983</v>
      </c>
      <c r="E8" s="108" t="s">
        <v>161</v>
      </c>
      <c r="F8" s="89"/>
      <c r="G8" s="117" t="s">
        <v>162</v>
      </c>
      <c r="H8" s="113">
        <f>Table1435[[#This Row],[Accounts Payable Control]]-Table1435[[#This Row],[GST ]]</f>
        <v>693</v>
      </c>
      <c r="I8" s="171">
        <f>Table1435[[#This Row],[Accounts Payable Control]]*0.1</f>
        <v>77</v>
      </c>
      <c r="J8" s="171">
        <v>770</v>
      </c>
    </row>
    <row r="9" spans="2:37" ht="15" customHeight="1" thickBot="1" x14ac:dyDescent="0.35">
      <c r="D9" s="95">
        <v>43988</v>
      </c>
      <c r="E9" s="89" t="s">
        <v>163</v>
      </c>
      <c r="F9" s="89"/>
      <c r="G9" s="117" t="s">
        <v>164</v>
      </c>
      <c r="H9" s="113">
        <f>Table1435[[#This Row],[Accounts Payable Control]]-Table1435[[#This Row],[GST ]]</f>
        <v>220.5</v>
      </c>
      <c r="I9" s="171">
        <f>Table1435[[#This Row],[Accounts Payable Control]]*0.1</f>
        <v>24.5</v>
      </c>
      <c r="J9" s="171">
        <v>245</v>
      </c>
    </row>
    <row r="10" spans="2:37" ht="15.6" customHeight="1" thickBot="1" x14ac:dyDescent="0.35">
      <c r="D10" s="95">
        <v>43990</v>
      </c>
      <c r="E10" s="89" t="s">
        <v>165</v>
      </c>
      <c r="F10" s="89"/>
      <c r="G10" s="117" t="s">
        <v>166</v>
      </c>
      <c r="H10" s="113">
        <f>Table1435[[#This Row],[Accounts Payable Control]]-Table1435[[#This Row],[GST ]]</f>
        <v>94.5</v>
      </c>
      <c r="I10" s="171">
        <f>Table1435[[#This Row],[Accounts Payable Control]]*0.1</f>
        <v>10.5</v>
      </c>
      <c r="J10" s="171">
        <v>105</v>
      </c>
    </row>
    <row r="11" spans="2:37" ht="18" customHeight="1" thickBot="1" x14ac:dyDescent="0.35">
      <c r="D11" s="95">
        <v>43993</v>
      </c>
      <c r="E11" s="89" t="s">
        <v>167</v>
      </c>
      <c r="F11" s="89"/>
      <c r="G11" s="117" t="s">
        <v>168</v>
      </c>
      <c r="H11" s="113">
        <f>Table1435[[#This Row],[Accounts Payable Control]]-Table1435[[#This Row],[GST ]]</f>
        <v>238.5</v>
      </c>
      <c r="I11" s="171">
        <f>Table1435[[#This Row],[Accounts Payable Control]]*0.1</f>
        <v>26.5</v>
      </c>
      <c r="J11" s="82">
        <v>265</v>
      </c>
    </row>
    <row r="12" spans="2:37" ht="15.6" customHeight="1" thickBot="1" x14ac:dyDescent="0.35">
      <c r="B12" s="63" t="s">
        <v>45</v>
      </c>
      <c r="D12" s="95">
        <v>43997</v>
      </c>
      <c r="E12" s="89" t="s">
        <v>169</v>
      </c>
      <c r="F12" s="89"/>
      <c r="G12" s="117" t="s">
        <v>170</v>
      </c>
      <c r="H12" s="113">
        <f>Table1435[[#This Row],[Accounts Payable Control]]-Table1435[[#This Row],[GST ]]</f>
        <v>261</v>
      </c>
      <c r="I12" s="171">
        <f>Table1435[[#This Row],[Accounts Payable Control]]*0.1</f>
        <v>29</v>
      </c>
      <c r="J12" s="82">
        <v>290</v>
      </c>
    </row>
    <row r="13" spans="2:37" ht="15.6" customHeight="1" thickBot="1" x14ac:dyDescent="0.35">
      <c r="B13" s="63" t="s">
        <v>34</v>
      </c>
      <c r="D13" s="95">
        <v>43999</v>
      </c>
      <c r="E13" s="89" t="s">
        <v>171</v>
      </c>
      <c r="F13" s="89"/>
      <c r="G13" s="117" t="s">
        <v>172</v>
      </c>
      <c r="H13" s="113">
        <f>Table1435[[#This Row],[Accounts Payable Control]]-Table1435[[#This Row],[GST ]]</f>
        <v>783</v>
      </c>
      <c r="I13" s="171">
        <f>Table1435[[#This Row],[Accounts Payable Control]]*0.1</f>
        <v>87</v>
      </c>
      <c r="J13" s="82">
        <v>870</v>
      </c>
    </row>
    <row r="14" spans="2:37" ht="15.6" customHeight="1" thickBot="1" x14ac:dyDescent="0.35">
      <c r="B14" s="63" t="s">
        <v>173</v>
      </c>
      <c r="D14" s="95">
        <v>44002</v>
      </c>
      <c r="E14" s="89" t="s">
        <v>174</v>
      </c>
      <c r="F14" s="89"/>
      <c r="G14" s="117" t="s">
        <v>175</v>
      </c>
      <c r="H14" s="113">
        <f>Table1435[[#This Row],[Accounts Payable Control]]-Table1435[[#This Row],[GST ]]</f>
        <v>432</v>
      </c>
      <c r="I14" s="171">
        <f>Table1435[[#This Row],[Accounts Payable Control]]*0.1</f>
        <v>48</v>
      </c>
      <c r="J14" s="82">
        <v>480</v>
      </c>
    </row>
    <row r="15" spans="2:37" ht="15.6" customHeight="1" thickBot="1" x14ac:dyDescent="0.35">
      <c r="B15" s="64"/>
      <c r="D15" s="95">
        <v>44004</v>
      </c>
      <c r="E15" s="108" t="s">
        <v>161</v>
      </c>
      <c r="F15" s="89"/>
      <c r="G15" s="117" t="s">
        <v>176</v>
      </c>
      <c r="H15" s="113">
        <f>Table1435[[#This Row],[Accounts Payable Control]]-Table1435[[#This Row],[GST ]]</f>
        <v>1084.5</v>
      </c>
      <c r="I15" s="171">
        <f>Table1435[[#This Row],[Accounts Payable Control]]*0.1</f>
        <v>120.5</v>
      </c>
      <c r="J15" s="82">
        <v>1205</v>
      </c>
    </row>
    <row r="16" spans="2:37" ht="15.6" customHeight="1" thickBot="1" x14ac:dyDescent="0.35">
      <c r="D16" s="95">
        <v>44005</v>
      </c>
      <c r="E16" s="89" t="s">
        <v>165</v>
      </c>
      <c r="F16" s="89"/>
      <c r="G16" s="117" t="s">
        <v>177</v>
      </c>
      <c r="H16" s="113">
        <f>Table1435[[#This Row],[Accounts Payable Control]]-Table1435[[#This Row],[GST ]]</f>
        <v>265.5</v>
      </c>
      <c r="I16" s="171">
        <f>Table1435[[#This Row],[Accounts Payable Control]]*0.1</f>
        <v>29.5</v>
      </c>
      <c r="J16" s="82">
        <v>295</v>
      </c>
    </row>
    <row r="17" spans="4:10" ht="15.6" customHeight="1" thickBot="1" x14ac:dyDescent="0.35">
      <c r="D17" s="95">
        <v>44008</v>
      </c>
      <c r="E17" s="89" t="s">
        <v>178</v>
      </c>
      <c r="F17" s="89"/>
      <c r="G17" s="117" t="s">
        <v>179</v>
      </c>
      <c r="H17" s="113">
        <f>Table1435[[#This Row],[Accounts Payable Control]]-Table1435[[#This Row],[GST ]]</f>
        <v>58.5</v>
      </c>
      <c r="I17" s="171">
        <f>Table1435[[#This Row],[Accounts Payable Control]]*0.1</f>
        <v>6.5</v>
      </c>
      <c r="J17" s="82">
        <v>65</v>
      </c>
    </row>
    <row r="18" spans="4:10" ht="15.6" customHeight="1" thickBot="1" x14ac:dyDescent="0.35">
      <c r="D18" s="95">
        <v>44011</v>
      </c>
      <c r="E18" s="89" t="s">
        <v>163</v>
      </c>
      <c r="F18" s="89"/>
      <c r="G18" s="117" t="s">
        <v>180</v>
      </c>
      <c r="H18" s="113">
        <f>Table1435[[#This Row],[Accounts Payable Control]]-Table1435[[#This Row],[GST ]]</f>
        <v>247.5</v>
      </c>
      <c r="I18" s="171">
        <f>Table1435[[#This Row],[Accounts Payable Control]]*0.1</f>
        <v>27.5</v>
      </c>
      <c r="J18" s="82">
        <v>275</v>
      </c>
    </row>
    <row r="19" spans="4:10" ht="15.6" customHeight="1" thickBot="1" x14ac:dyDescent="0.35">
      <c r="D19" s="95"/>
      <c r="E19" s="89"/>
      <c r="F19" s="89"/>
      <c r="G19" s="117"/>
      <c r="H19" s="82"/>
      <c r="I19" s="171"/>
      <c r="J19" s="171"/>
    </row>
    <row r="20" spans="4:10" ht="15.6" customHeight="1" thickBot="1" x14ac:dyDescent="0.35">
      <c r="D20" s="95"/>
      <c r="E20" s="89"/>
      <c r="F20" s="89"/>
      <c r="G20" s="117"/>
      <c r="H20" s="82"/>
      <c r="I20" s="171"/>
      <c r="J20" s="171"/>
    </row>
    <row r="21" spans="4:10" ht="15.6" customHeight="1" thickBot="1" x14ac:dyDescent="0.35">
      <c r="D21" s="76"/>
      <c r="E21" s="77"/>
      <c r="F21" s="77"/>
      <c r="G21" s="118"/>
      <c r="H21" s="84"/>
      <c r="I21" s="110"/>
      <c r="J21" s="110"/>
    </row>
    <row r="22" spans="4:10" ht="15.6" customHeight="1" thickBot="1" x14ac:dyDescent="0.35">
      <c r="D22" s="76"/>
      <c r="E22" s="77"/>
      <c r="F22" s="77"/>
      <c r="G22" s="118"/>
      <c r="H22" s="84"/>
      <c r="I22" s="110"/>
      <c r="J22" s="110"/>
    </row>
    <row r="23" spans="4:10" ht="15.6" customHeight="1" thickBot="1" x14ac:dyDescent="0.35">
      <c r="D23" s="97"/>
      <c r="E23" s="97"/>
      <c r="F23" s="97"/>
      <c r="G23" s="119"/>
      <c r="H23" s="97"/>
      <c r="I23" s="100"/>
      <c r="J23" s="100"/>
    </row>
    <row r="24" spans="4:10" ht="15.6" customHeight="1" thickBot="1" x14ac:dyDescent="0.35">
      <c r="D24" s="97"/>
      <c r="E24" s="97"/>
      <c r="F24" s="97"/>
      <c r="G24" s="119"/>
      <c r="H24" s="97"/>
      <c r="I24" s="100"/>
      <c r="J24" s="100"/>
    </row>
    <row r="25" spans="4:10" ht="15.6" customHeight="1" thickBot="1" x14ac:dyDescent="0.35">
      <c r="D25" s="97"/>
      <c r="E25" s="97"/>
      <c r="F25" s="97"/>
      <c r="G25" s="97"/>
      <c r="H25" s="97"/>
      <c r="I25" s="97"/>
      <c r="J25" s="97"/>
    </row>
    <row r="26" spans="4:10" ht="15.6" customHeight="1" thickBot="1" x14ac:dyDescent="0.35">
      <c r="D26" s="98"/>
      <c r="E26" s="97"/>
      <c r="F26" s="97"/>
      <c r="G26" s="99"/>
      <c r="H26" s="100"/>
      <c r="I26" s="100"/>
      <c r="J26" s="100"/>
    </row>
    <row r="27" spans="4:10" ht="15.6" customHeight="1" thickBot="1" x14ac:dyDescent="0.35">
      <c r="D27" s="101" t="s">
        <v>149</v>
      </c>
      <c r="E27" s="102"/>
      <c r="F27" s="102"/>
      <c r="G27" s="103"/>
      <c r="H27" s="104">
        <f>SUM(H8:H26)</f>
        <v>4378.5</v>
      </c>
      <c r="I27" s="104">
        <f>SUM(I8:I26)</f>
        <v>486.5</v>
      </c>
      <c r="J27" s="104">
        <f>SUM(J8:J26)</f>
        <v>4865</v>
      </c>
    </row>
    <row r="28" spans="4:10" ht="15.6" customHeight="1" x14ac:dyDescent="0.3">
      <c r="D28" s="116"/>
      <c r="E28" s="116"/>
      <c r="F28" s="116"/>
      <c r="G28" s="116"/>
      <c r="H28" s="116"/>
      <c r="I28" s="116"/>
      <c r="J28" s="116"/>
    </row>
    <row r="29" spans="4:10" ht="15.6" customHeight="1" x14ac:dyDescent="0.3">
      <c r="D29" s="116"/>
      <c r="E29" s="116"/>
      <c r="F29" s="116"/>
      <c r="G29" s="116"/>
      <c r="H29" s="116"/>
      <c r="I29" s="116"/>
      <c r="J29" s="116"/>
    </row>
    <row r="30" spans="4:10" ht="15.6" customHeight="1" x14ac:dyDescent="0.3">
      <c r="D30" s="116"/>
      <c r="E30" s="116"/>
      <c r="F30" s="116"/>
      <c r="G30" s="116"/>
      <c r="H30" s="116"/>
      <c r="I30" s="116"/>
      <c r="J30" s="116"/>
    </row>
    <row r="31" spans="4:10" ht="15.6" customHeight="1" x14ac:dyDescent="0.3">
      <c r="D31" s="65"/>
      <c r="E31" s="65"/>
      <c r="F31" s="65"/>
      <c r="G31" s="65"/>
      <c r="H31" s="65"/>
      <c r="I31" s="65"/>
      <c r="J31" s="65"/>
    </row>
    <row r="32" spans="4:10" ht="15.6" customHeight="1" x14ac:dyDescent="0.3">
      <c r="D32" s="65"/>
      <c r="E32" s="65"/>
      <c r="F32" s="65"/>
      <c r="G32" s="65"/>
      <c r="H32" s="65"/>
      <c r="I32" s="65"/>
      <c r="J32" s="65"/>
    </row>
    <row r="33" spans="4:10" ht="15.6" customHeight="1" x14ac:dyDescent="0.3">
      <c r="D33" s="65"/>
      <c r="E33" s="65"/>
      <c r="F33" s="65"/>
      <c r="G33" s="65"/>
      <c r="H33" s="65"/>
      <c r="I33" s="65"/>
      <c r="J33" s="65"/>
    </row>
    <row r="34" spans="4:10" ht="15.6" customHeight="1" x14ac:dyDescent="0.3">
      <c r="D34" s="65"/>
      <c r="E34" s="65"/>
      <c r="F34" s="65"/>
      <c r="G34" s="65"/>
      <c r="H34" s="65"/>
      <c r="I34" s="65"/>
      <c r="J34" s="65"/>
    </row>
    <row r="35" spans="4:10" ht="15.6" customHeight="1" x14ac:dyDescent="0.3">
      <c r="D35" s="65"/>
      <c r="E35" s="65"/>
      <c r="F35" s="65"/>
      <c r="G35" s="65"/>
      <c r="H35" s="65"/>
      <c r="I35" s="65"/>
      <c r="J35" s="65"/>
    </row>
    <row r="36" spans="4:10" ht="15.6" customHeight="1" x14ac:dyDescent="0.3">
      <c r="D36" s="65"/>
      <c r="E36" s="65"/>
      <c r="F36" s="65"/>
      <c r="G36" s="65"/>
      <c r="H36" s="65"/>
      <c r="I36" s="65"/>
      <c r="J36" s="65"/>
    </row>
    <row r="37" spans="4:10" ht="15.6" customHeight="1" x14ac:dyDescent="0.3">
      <c r="D37" s="65"/>
      <c r="E37" s="65"/>
      <c r="F37" s="65"/>
      <c r="G37" s="65"/>
      <c r="H37" s="65"/>
      <c r="I37" s="65"/>
      <c r="J37" s="65"/>
    </row>
    <row r="38" spans="4:10" ht="15.6" customHeight="1" x14ac:dyDescent="0.3">
      <c r="D38" s="65"/>
      <c r="E38" s="65"/>
      <c r="F38" s="65"/>
      <c r="G38" s="65"/>
      <c r="H38" s="65"/>
      <c r="I38" s="65"/>
      <c r="J38" s="65"/>
    </row>
    <row r="39" spans="4:10" ht="15.6" customHeight="1" x14ac:dyDescent="0.3">
      <c r="D39" s="65"/>
      <c r="E39" s="65"/>
      <c r="F39" s="65"/>
      <c r="G39" s="65"/>
      <c r="H39" s="65"/>
      <c r="I39" s="65"/>
      <c r="J39" s="65"/>
    </row>
    <row r="40" spans="4:10" ht="15.6" customHeight="1" x14ac:dyDescent="0.3">
      <c r="D40" s="65"/>
      <c r="E40" s="65"/>
      <c r="F40" s="65"/>
      <c r="G40" s="65"/>
      <c r="H40" s="65"/>
      <c r="I40" s="65"/>
      <c r="J40" s="65"/>
    </row>
    <row r="41" spans="4:10" x14ac:dyDescent="0.3">
      <c r="D41" s="65"/>
      <c r="E41" s="65"/>
      <c r="F41" s="65"/>
      <c r="G41" s="65"/>
      <c r="H41" s="65"/>
      <c r="I41" s="65"/>
      <c r="J41" s="65"/>
    </row>
    <row r="42" spans="4:10" x14ac:dyDescent="0.3">
      <c r="D42" s="65"/>
      <c r="E42" s="65"/>
      <c r="F42" s="65"/>
      <c r="G42" s="65"/>
      <c r="H42" s="65"/>
      <c r="I42" s="65"/>
      <c r="J42" s="65"/>
    </row>
    <row r="43" spans="4:10" x14ac:dyDescent="0.3">
      <c r="D43" s="65"/>
      <c r="E43" s="65"/>
      <c r="F43" s="65"/>
      <c r="G43" s="65"/>
      <c r="H43" s="65"/>
      <c r="I43" s="65"/>
      <c r="J43" s="65"/>
    </row>
    <row r="44" spans="4:10" x14ac:dyDescent="0.3">
      <c r="D44" s="65"/>
      <c r="E44" s="65"/>
      <c r="F44" s="65"/>
      <c r="G44" s="65"/>
      <c r="H44" s="65"/>
      <c r="I44" s="65"/>
      <c r="J44" s="65"/>
    </row>
    <row r="45" spans="4:10" x14ac:dyDescent="0.3">
      <c r="D45" s="65"/>
      <c r="E45" s="65"/>
      <c r="F45" s="65"/>
      <c r="G45" s="65"/>
      <c r="H45" s="65"/>
      <c r="I45" s="65"/>
      <c r="J45" s="65"/>
    </row>
    <row r="46" spans="4:10" x14ac:dyDescent="0.3">
      <c r="D46" s="65"/>
      <c r="E46" s="65"/>
      <c r="F46" s="65"/>
      <c r="G46" s="65"/>
      <c r="H46" s="65"/>
      <c r="I46" s="65"/>
      <c r="J46" s="65"/>
    </row>
    <row r="47" spans="4:10" x14ac:dyDescent="0.3">
      <c r="D47" s="65"/>
      <c r="E47" s="65"/>
      <c r="F47" s="65"/>
      <c r="G47" s="65"/>
      <c r="H47" s="65"/>
      <c r="I47" s="65"/>
      <c r="J47" s="65"/>
    </row>
    <row r="48" spans="4:10" x14ac:dyDescent="0.3">
      <c r="D48" s="65"/>
      <c r="E48" s="65"/>
      <c r="F48" s="65"/>
      <c r="G48" s="65"/>
      <c r="H48" s="65"/>
      <c r="I48" s="65"/>
      <c r="J48" s="65"/>
    </row>
    <row r="49" spans="4:10" x14ac:dyDescent="0.3">
      <c r="D49" s="35"/>
      <c r="E49" s="35"/>
      <c r="F49" s="35"/>
      <c r="G49" s="35"/>
      <c r="H49" s="35"/>
      <c r="I49" s="35"/>
      <c r="J49" s="35"/>
    </row>
    <row r="50" spans="4:10" x14ac:dyDescent="0.3">
      <c r="D50" s="35"/>
      <c r="E50" s="35"/>
      <c r="F50" s="35"/>
      <c r="G50" s="35"/>
      <c r="H50" s="35"/>
      <c r="I50" s="35"/>
      <c r="J50" s="35"/>
    </row>
    <row r="51" spans="4:10" x14ac:dyDescent="0.3">
      <c r="D51" s="35"/>
      <c r="E51" s="35"/>
      <c r="F51" s="35"/>
      <c r="G51" s="35"/>
      <c r="H51" s="35"/>
      <c r="I51" s="35"/>
      <c r="J51" s="35"/>
    </row>
    <row r="52" spans="4:10" x14ac:dyDescent="0.3">
      <c r="D52" s="35"/>
      <c r="E52" s="35"/>
      <c r="F52" s="35"/>
      <c r="G52" s="35"/>
      <c r="H52" s="35"/>
      <c r="I52" s="35"/>
      <c r="J52" s="35"/>
    </row>
    <row r="53" spans="4:10" x14ac:dyDescent="0.3">
      <c r="D53" s="35"/>
      <c r="E53" s="35"/>
      <c r="F53" s="35"/>
      <c r="G53" s="35"/>
      <c r="H53" s="35"/>
      <c r="I53" s="35"/>
      <c r="J53" s="35"/>
    </row>
    <row r="54" spans="4:10" x14ac:dyDescent="0.3">
      <c r="D54" s="35"/>
      <c r="E54" s="35"/>
      <c r="F54" s="35"/>
      <c r="G54" s="35"/>
      <c r="H54" s="35"/>
      <c r="I54" s="35"/>
      <c r="J54" s="35"/>
    </row>
    <row r="55" spans="4:10" x14ac:dyDescent="0.3">
      <c r="D55" s="35"/>
      <c r="E55" s="35"/>
      <c r="F55" s="35"/>
      <c r="G55" s="35"/>
      <c r="H55" s="35"/>
      <c r="I55" s="35"/>
      <c r="J55" s="35"/>
    </row>
    <row r="56" spans="4:10" x14ac:dyDescent="0.3">
      <c r="D56" s="35"/>
      <c r="E56" s="35"/>
      <c r="F56" s="35"/>
      <c r="G56" s="35"/>
      <c r="H56" s="35"/>
      <c r="I56" s="35"/>
      <c r="J56" s="35"/>
    </row>
    <row r="57" spans="4:10" x14ac:dyDescent="0.3">
      <c r="D57" s="35"/>
      <c r="E57" s="35"/>
      <c r="F57" s="35"/>
      <c r="G57" s="35"/>
      <c r="H57" s="35"/>
      <c r="I57" s="35"/>
      <c r="J57" s="35"/>
    </row>
    <row r="58" spans="4:10" x14ac:dyDescent="0.3">
      <c r="D58" s="35"/>
      <c r="E58" s="35"/>
      <c r="F58" s="35"/>
      <c r="G58" s="35"/>
      <c r="H58" s="35"/>
      <c r="I58" s="35"/>
      <c r="J58" s="35"/>
    </row>
    <row r="59" spans="4:10" x14ac:dyDescent="0.3">
      <c r="D59" s="35"/>
      <c r="E59" s="35"/>
      <c r="F59" s="35"/>
      <c r="G59" s="35"/>
      <c r="H59" s="35"/>
      <c r="I59" s="35"/>
      <c r="J59" s="35"/>
    </row>
    <row r="60" spans="4:10" x14ac:dyDescent="0.3">
      <c r="D60" s="35"/>
      <c r="E60" s="35"/>
      <c r="F60" s="35"/>
      <c r="G60" s="35"/>
      <c r="H60" s="35"/>
      <c r="I60" s="35"/>
      <c r="J60" s="35"/>
    </row>
    <row r="61" spans="4:10" x14ac:dyDescent="0.3">
      <c r="D61" s="35"/>
      <c r="E61" s="35"/>
      <c r="F61" s="35"/>
      <c r="G61" s="35"/>
      <c r="H61" s="35"/>
      <c r="I61" s="35"/>
      <c r="J61" s="35"/>
    </row>
    <row r="62" spans="4:10" x14ac:dyDescent="0.3">
      <c r="D62" s="35"/>
      <c r="E62" s="35"/>
      <c r="F62" s="35"/>
      <c r="G62" s="35"/>
      <c r="H62" s="35"/>
      <c r="I62" s="35"/>
      <c r="J62" s="35"/>
    </row>
    <row r="63" spans="4:10" x14ac:dyDescent="0.3">
      <c r="D63" s="35"/>
      <c r="E63" s="35"/>
      <c r="F63" s="35"/>
      <c r="G63" s="35"/>
      <c r="H63" s="35"/>
      <c r="I63" s="35"/>
      <c r="J63" s="35"/>
    </row>
    <row r="64" spans="4:10" x14ac:dyDescent="0.3">
      <c r="D64" s="35"/>
      <c r="E64" s="35"/>
      <c r="F64" s="35"/>
      <c r="G64" s="35"/>
      <c r="H64" s="35"/>
      <c r="I64" s="35"/>
      <c r="J64" s="35"/>
    </row>
    <row r="65" spans="4:10" x14ac:dyDescent="0.3">
      <c r="D65" s="35"/>
      <c r="E65" s="35"/>
      <c r="F65" s="35"/>
      <c r="G65" s="35"/>
      <c r="H65" s="35"/>
      <c r="I65" s="35"/>
      <c r="J65" s="35"/>
    </row>
    <row r="66" spans="4:10" x14ac:dyDescent="0.3">
      <c r="D66" s="35"/>
      <c r="E66" s="35"/>
      <c r="F66" s="35"/>
      <c r="G66" s="35"/>
      <c r="H66" s="35"/>
      <c r="I66" s="35"/>
      <c r="J66" s="35"/>
    </row>
    <row r="67" spans="4:10" x14ac:dyDescent="0.3">
      <c r="D67" s="35"/>
      <c r="E67" s="35"/>
      <c r="F67" s="35"/>
      <c r="G67" s="35"/>
      <c r="H67" s="35"/>
      <c r="I67" s="35"/>
      <c r="J67" s="35"/>
    </row>
    <row r="68" spans="4:10" x14ac:dyDescent="0.3">
      <c r="D68" s="35"/>
      <c r="E68" s="35"/>
      <c r="F68" s="35"/>
      <c r="G68" s="35"/>
      <c r="H68" s="35"/>
      <c r="I68" s="35"/>
      <c r="J68" s="35"/>
    </row>
    <row r="69" spans="4:10" x14ac:dyDescent="0.3">
      <c r="D69" s="35"/>
      <c r="E69" s="35"/>
      <c r="F69" s="35"/>
      <c r="G69" s="35"/>
      <c r="H69" s="35"/>
      <c r="I69" s="35"/>
      <c r="J69" s="35"/>
    </row>
    <row r="70" spans="4:10" x14ac:dyDescent="0.3">
      <c r="D70" s="35"/>
      <c r="E70" s="35"/>
      <c r="F70" s="35"/>
      <c r="G70" s="35"/>
      <c r="H70" s="35"/>
      <c r="I70" s="35"/>
      <c r="J70" s="35"/>
    </row>
    <row r="71" spans="4:10" x14ac:dyDescent="0.3">
      <c r="D71" s="35"/>
      <c r="E71" s="35"/>
      <c r="F71" s="35"/>
      <c r="G71" s="35"/>
      <c r="H71" s="35"/>
      <c r="I71" s="35"/>
      <c r="J71" s="35"/>
    </row>
    <row r="72" spans="4:10" x14ac:dyDescent="0.3">
      <c r="D72" s="35"/>
      <c r="E72" s="35"/>
      <c r="F72" s="35"/>
      <c r="G72" s="35"/>
      <c r="H72" s="35"/>
      <c r="I72" s="35"/>
      <c r="J72" s="35"/>
    </row>
    <row r="73" spans="4:10" x14ac:dyDescent="0.3">
      <c r="D73" s="35"/>
      <c r="E73" s="35"/>
      <c r="F73" s="35"/>
      <c r="G73" s="35"/>
      <c r="H73" s="35"/>
      <c r="I73" s="35"/>
      <c r="J73" s="35"/>
    </row>
    <row r="74" spans="4:10" x14ac:dyDescent="0.3">
      <c r="D74" s="35"/>
      <c r="E74" s="35"/>
      <c r="F74" s="35"/>
      <c r="G74" s="35"/>
      <c r="H74" s="35"/>
      <c r="I74" s="35"/>
      <c r="J74" s="35"/>
    </row>
    <row r="75" spans="4:10" x14ac:dyDescent="0.3">
      <c r="D75" s="35"/>
      <c r="E75" s="35"/>
      <c r="F75" s="35"/>
      <c r="G75" s="35"/>
      <c r="H75" s="35"/>
      <c r="I75" s="35"/>
      <c r="J75" s="35"/>
    </row>
    <row r="76" spans="4:10" x14ac:dyDescent="0.3">
      <c r="D76" s="35"/>
      <c r="E76" s="35"/>
      <c r="F76" s="35"/>
      <c r="G76" s="35"/>
      <c r="H76" s="35"/>
      <c r="I76" s="35"/>
      <c r="J76" s="35"/>
    </row>
    <row r="77" spans="4:10" x14ac:dyDescent="0.3">
      <c r="D77" s="35"/>
      <c r="E77" s="35"/>
      <c r="F77" s="35"/>
      <c r="G77" s="35"/>
      <c r="H77" s="35"/>
      <c r="I77" s="35"/>
      <c r="J77" s="35"/>
    </row>
    <row r="78" spans="4:10" x14ac:dyDescent="0.3">
      <c r="D78" s="35"/>
      <c r="E78" s="35"/>
      <c r="F78" s="35"/>
      <c r="G78" s="35"/>
      <c r="H78" s="35"/>
      <c r="I78" s="35"/>
      <c r="J78" s="35"/>
    </row>
    <row r="79" spans="4:10" x14ac:dyDescent="0.3">
      <c r="D79" s="35"/>
      <c r="E79" s="35"/>
      <c r="F79" s="35"/>
      <c r="G79" s="35"/>
      <c r="H79" s="35"/>
      <c r="I79" s="35"/>
      <c r="J79" s="35"/>
    </row>
    <row r="80" spans="4:10" x14ac:dyDescent="0.3">
      <c r="D80" s="35"/>
      <c r="E80" s="35"/>
      <c r="F80" s="35"/>
      <c r="G80" s="35"/>
      <c r="H80" s="35"/>
      <c r="I80" s="35"/>
      <c r="J80" s="35"/>
    </row>
    <row r="81" spans="4:10" x14ac:dyDescent="0.3">
      <c r="D81" s="35"/>
      <c r="E81" s="35"/>
      <c r="F81" s="35"/>
      <c r="G81" s="35"/>
      <c r="H81" s="35"/>
      <c r="I81" s="35"/>
      <c r="J81" s="35"/>
    </row>
    <row r="82" spans="4:10" x14ac:dyDescent="0.3">
      <c r="D82" s="35"/>
      <c r="E82" s="35"/>
      <c r="F82" s="35"/>
      <c r="G82" s="35"/>
      <c r="H82" s="35"/>
      <c r="I82" s="35"/>
      <c r="J82" s="35"/>
    </row>
    <row r="83" spans="4:10" x14ac:dyDescent="0.3">
      <c r="D83" s="35"/>
      <c r="E83" s="35"/>
      <c r="F83" s="35"/>
      <c r="G83" s="35"/>
      <c r="H83" s="35"/>
      <c r="I83" s="35"/>
      <c r="J83" s="35"/>
    </row>
    <row r="84" spans="4:10" x14ac:dyDescent="0.3">
      <c r="D84" s="35"/>
      <c r="E84" s="35"/>
      <c r="F84" s="35"/>
      <c r="G84" s="35"/>
      <c r="H84" s="35"/>
      <c r="I84" s="35"/>
      <c r="J84" s="35"/>
    </row>
    <row r="85" spans="4:10" x14ac:dyDescent="0.3">
      <c r="D85" s="35"/>
      <c r="E85" s="35"/>
      <c r="F85" s="35"/>
      <c r="G85" s="35"/>
      <c r="H85" s="35"/>
      <c r="I85" s="35"/>
      <c r="J85" s="35"/>
    </row>
    <row r="86" spans="4:10" x14ac:dyDescent="0.3">
      <c r="D86" s="35"/>
      <c r="E86" s="35"/>
      <c r="F86" s="35"/>
      <c r="G86" s="35"/>
      <c r="H86" s="35"/>
      <c r="I86" s="35"/>
      <c r="J86" s="35"/>
    </row>
    <row r="87" spans="4:10" x14ac:dyDescent="0.3">
      <c r="D87" s="35"/>
      <c r="E87" s="35"/>
      <c r="F87" s="35"/>
      <c r="G87" s="35"/>
      <c r="H87" s="35"/>
      <c r="I87" s="35"/>
      <c r="J87" s="35"/>
    </row>
    <row r="88" spans="4:10" x14ac:dyDescent="0.3">
      <c r="D88" s="35"/>
      <c r="E88" s="35"/>
      <c r="F88" s="35"/>
      <c r="G88" s="35"/>
      <c r="H88" s="35"/>
      <c r="I88" s="35"/>
      <c r="J88" s="35"/>
    </row>
    <row r="89" spans="4:10" x14ac:dyDescent="0.3">
      <c r="D89" s="35"/>
      <c r="E89" s="35"/>
      <c r="F89" s="35"/>
      <c r="G89" s="35"/>
      <c r="H89" s="35"/>
      <c r="I89" s="35"/>
      <c r="J89" s="35"/>
    </row>
    <row r="90" spans="4:10" x14ac:dyDescent="0.3">
      <c r="D90" s="35"/>
      <c r="E90" s="35"/>
      <c r="F90" s="35"/>
      <c r="G90" s="35"/>
      <c r="H90" s="35"/>
      <c r="I90" s="35"/>
      <c r="J90" s="35"/>
    </row>
    <row r="91" spans="4:10" x14ac:dyDescent="0.3">
      <c r="D91" s="35"/>
      <c r="E91" s="35"/>
      <c r="F91" s="35"/>
      <c r="G91" s="35"/>
      <c r="H91" s="35"/>
      <c r="I91" s="35"/>
      <c r="J91" s="35"/>
    </row>
    <row r="92" spans="4:10" x14ac:dyDescent="0.3">
      <c r="D92" s="35"/>
      <c r="E92" s="35"/>
      <c r="F92" s="35"/>
      <c r="G92" s="35"/>
      <c r="H92" s="35"/>
      <c r="I92" s="35"/>
      <c r="J92" s="35"/>
    </row>
    <row r="93" spans="4:10" x14ac:dyDescent="0.3">
      <c r="D93" s="35"/>
      <c r="E93" s="35"/>
      <c r="F93" s="35"/>
      <c r="G93" s="35"/>
      <c r="H93" s="35"/>
      <c r="I93" s="35"/>
      <c r="J93" s="35"/>
    </row>
    <row r="94" spans="4:10" x14ac:dyDescent="0.3">
      <c r="D94" s="35"/>
      <c r="E94" s="35"/>
      <c r="F94" s="35"/>
      <c r="G94" s="35"/>
      <c r="H94" s="35"/>
      <c r="I94" s="35"/>
      <c r="J94" s="35"/>
    </row>
    <row r="95" spans="4:10" x14ac:dyDescent="0.3">
      <c r="D95" s="35"/>
      <c r="E95" s="35"/>
      <c r="F95" s="35"/>
      <c r="G95" s="35"/>
      <c r="H95" s="35"/>
      <c r="I95" s="35"/>
      <c r="J95" s="35"/>
    </row>
    <row r="96" spans="4:10" x14ac:dyDescent="0.3">
      <c r="D96" s="35"/>
      <c r="E96" s="35"/>
      <c r="F96" s="35"/>
      <c r="G96" s="35"/>
      <c r="H96" s="35"/>
      <c r="I96" s="35"/>
      <c r="J96" s="35"/>
    </row>
    <row r="97" spans="4:10" x14ac:dyDescent="0.3">
      <c r="D97" s="35"/>
      <c r="E97" s="35"/>
      <c r="F97" s="35"/>
      <c r="G97" s="35"/>
      <c r="H97" s="35"/>
      <c r="I97" s="35"/>
      <c r="J97" s="35"/>
    </row>
    <row r="98" spans="4:10" x14ac:dyDescent="0.3">
      <c r="D98" s="35"/>
      <c r="E98" s="35"/>
      <c r="F98" s="35"/>
      <c r="G98" s="35"/>
      <c r="H98" s="35"/>
      <c r="I98" s="35"/>
      <c r="J98" s="35"/>
    </row>
    <row r="99" spans="4:10" x14ac:dyDescent="0.3">
      <c r="D99" s="35"/>
      <c r="E99" s="35"/>
      <c r="F99" s="35"/>
      <c r="G99" s="35"/>
      <c r="H99" s="35"/>
      <c r="I99" s="35"/>
      <c r="J99" s="35"/>
    </row>
    <row r="100" spans="4:10" x14ac:dyDescent="0.3">
      <c r="D100" s="35"/>
      <c r="E100" s="35"/>
      <c r="F100" s="35"/>
      <c r="G100" s="35"/>
      <c r="H100" s="35"/>
      <c r="I100" s="35"/>
      <c r="J100" s="35"/>
    </row>
    <row r="101" spans="4:10" x14ac:dyDescent="0.3">
      <c r="D101" s="35"/>
      <c r="E101" s="35"/>
      <c r="F101" s="35"/>
      <c r="G101" s="35"/>
      <c r="H101" s="35"/>
      <c r="I101" s="35"/>
      <c r="J101" s="35"/>
    </row>
    <row r="102" spans="4:10" x14ac:dyDescent="0.3">
      <c r="D102" s="35"/>
      <c r="E102" s="35"/>
      <c r="F102" s="35"/>
      <c r="G102" s="35"/>
      <c r="H102" s="35"/>
      <c r="I102" s="35"/>
      <c r="J102" s="35"/>
    </row>
    <row r="103" spans="4:10" x14ac:dyDescent="0.3">
      <c r="D103" s="35"/>
      <c r="E103" s="35"/>
      <c r="F103" s="35"/>
      <c r="G103" s="35"/>
      <c r="H103" s="35"/>
      <c r="I103" s="35"/>
      <c r="J103" s="35"/>
    </row>
    <row r="104" spans="4:10" x14ac:dyDescent="0.3">
      <c r="D104" s="35"/>
      <c r="E104" s="35"/>
      <c r="F104" s="35"/>
      <c r="G104" s="35"/>
      <c r="H104" s="35"/>
      <c r="I104" s="35"/>
      <c r="J104" s="35"/>
    </row>
    <row r="105" spans="4:10" x14ac:dyDescent="0.3">
      <c r="D105" s="35"/>
      <c r="E105" s="35"/>
      <c r="F105" s="35"/>
      <c r="G105" s="35"/>
      <c r="H105" s="35"/>
      <c r="I105" s="35"/>
      <c r="J105" s="35"/>
    </row>
    <row r="106" spans="4:10" x14ac:dyDescent="0.3">
      <c r="D106" s="35"/>
      <c r="E106" s="35"/>
      <c r="F106" s="35"/>
      <c r="G106" s="35"/>
      <c r="H106" s="35"/>
      <c r="I106" s="35"/>
      <c r="J106" s="35"/>
    </row>
    <row r="107" spans="4:10" x14ac:dyDescent="0.3">
      <c r="D107" s="35"/>
      <c r="E107" s="35"/>
      <c r="F107" s="35"/>
      <c r="G107" s="35"/>
      <c r="H107" s="35"/>
      <c r="I107" s="35"/>
      <c r="J107" s="35"/>
    </row>
    <row r="108" spans="4:10" x14ac:dyDescent="0.3">
      <c r="D108" s="35"/>
      <c r="E108" s="35"/>
      <c r="F108" s="35"/>
      <c r="G108" s="35"/>
      <c r="H108" s="35"/>
      <c r="I108" s="35"/>
      <c r="J108" s="35"/>
    </row>
    <row r="109" spans="4:10" x14ac:dyDescent="0.3">
      <c r="D109" s="35"/>
      <c r="E109" s="35"/>
      <c r="F109" s="35"/>
      <c r="G109" s="35"/>
      <c r="H109" s="35"/>
      <c r="I109" s="35"/>
      <c r="J109" s="35"/>
    </row>
  </sheetData>
  <sheetProtection algorithmName="SHA-512" hashValue="jJH6JT0U9GWnfVo5Y+J6wXAQTBrMeviXhE9KU2vpwW2ZYCLMiw78JAj7YMKiqbKToEf9r1CZgAgB/nB59Ch+rA==" saltValue="wLi9ta4TUGtsm+EgDCZYOw==" spinCount="100000" sheet="1" objects="1" scenarios="1"/>
  <mergeCells count="2">
    <mergeCell ref="D3:J3"/>
    <mergeCell ref="D4:J4"/>
  </mergeCells>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3" ma:contentTypeDescription="Create a new document." ma:contentTypeScope="" ma:versionID="dc200dff688d9f941de6c654c3cc63c6">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48f4bf8fcebd23ffaadb71cc1f59441a"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31567E-5FBB-4EE5-A666-35F70CAF8A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5488-6fd6-46e5-8e0c-bbe6f151e32e"/>
    <ds:schemaRef ds:uri="cff330f7-cf22-4164-ab59-4b915ccf0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0A0E19-4BFA-4230-9B23-AF854887BCFF}">
  <ds:schemaRefs>
    <ds:schemaRef ds:uri="http://schemas.microsoft.com/sharepoint/v3/contenttype/forms"/>
  </ds:schemaRefs>
</ds:datastoreItem>
</file>

<file path=customXml/itemProps3.xml><?xml version="1.0" encoding="utf-8"?>
<ds:datastoreItem xmlns:ds="http://schemas.openxmlformats.org/officeDocument/2006/customXml" ds:itemID="{1A536540-A91F-42A7-9828-1C2DB96F69D0}">
  <ds:schemaRefs>
    <ds:schemaRef ds:uri="http://schemas.microsoft.com/office/2006/metadata/properties"/>
    <ds:schemaRef ds:uri="http://purl.org/dc/dcmitype/"/>
    <ds:schemaRef ds:uri="http://www.w3.org/XML/1998/namespace"/>
    <ds:schemaRef ds:uri="http://schemas.openxmlformats.org/package/2006/metadata/core-properties"/>
    <ds:schemaRef ds:uri="ce645488-6fd6-46e5-8e0c-bbe6f151e32e"/>
    <ds:schemaRef ds:uri="http://schemas.microsoft.com/office/2006/documentManagement/types"/>
    <ds:schemaRef ds:uri="http://schemas.microsoft.com/office/infopath/2007/PartnerControls"/>
    <ds:schemaRef ds:uri="cff330f7-cf22-4164-ab59-4b915ccf0943"/>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FNSACC311 Cover Page</vt:lpstr>
      <vt:lpstr>Contents</vt:lpstr>
      <vt:lpstr>TB</vt:lpstr>
      <vt:lpstr>TB2a Answer</vt:lpstr>
      <vt:lpstr>CPJ</vt:lpstr>
      <vt:lpstr>CRJ</vt:lpstr>
      <vt:lpstr>SJ</vt:lpstr>
      <vt:lpstr>SRAJ</vt:lpstr>
      <vt:lpstr>PJ</vt:lpstr>
      <vt:lpstr>PRAJ</vt:lpstr>
      <vt:lpstr>GJ</vt:lpstr>
      <vt:lpstr>GL</vt:lpstr>
      <vt:lpstr>TB 30 June</vt:lpstr>
      <vt:lpstr>Adj TB</vt:lpstr>
      <vt:lpstr>P&amp;L</vt:lpstr>
      <vt:lpstr>BS</vt:lpstr>
      <vt:lpstr>Task 3 - Trial Balance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Stevenson</dc:creator>
  <cp:keywords/>
  <dc:description/>
  <cp:lastModifiedBy>Gayelene Townsend</cp:lastModifiedBy>
  <cp:revision/>
  <dcterms:created xsi:type="dcterms:W3CDTF">2015-05-17T00:28:43Z</dcterms:created>
  <dcterms:modified xsi:type="dcterms:W3CDTF">2022-03-30T13:20:40Z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y fmtid="{D5CDD505-2E9C-101B-9397-08002B2CF9AE}" pid="3" name="MSIP_Label_c96ed6d7-747c-41fd-b042-ff14484edc24_Enabled">
    <vt:lpwstr>true</vt:lpwstr>
  </property>
  <property fmtid="{D5CDD505-2E9C-101B-9397-08002B2CF9AE}" pid="4" name="MSIP_Label_c96ed6d7-747c-41fd-b042-ff14484edc24_SetDate">
    <vt:lpwstr>2022-03-30T08:08:50Z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146f16be-cd05-4999-b1bd-d5d86bf7c467</vt:lpwstr>
  </property>
  <property fmtid="{D5CDD505-2E9C-101B-9397-08002B2CF9AE}" pid="9" name="MSIP_Label_c96ed6d7-747c-41fd-b042-ff14484edc24_ContentBits">
    <vt:lpwstr>0</vt:lpwstr>
  </property>
</Properties>
</file>