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 filterPrivacy="1" codeName="ThisWorkbook"/>
  <xr:revisionPtr revIDLastSave="0" documentId="13_ncr:1_{C71B8F99-A620-48C6-AADB-6C70D8AC8C9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over" sheetId="4" r:id="rId1"/>
    <sheet name="Operating Expense Student" sheetId="8" r:id="rId2"/>
    <sheet name="Operating Expenses" sheetId="6" r:id="rId3"/>
    <sheet name="Utilities Expense Modelling" sheetId="7" r:id="rId4"/>
  </sheets>
  <definedNames>
    <definedName name="Chart_Filter">#REF!</definedName>
    <definedName name="Chart_Product">#REF!</definedName>
    <definedName name="Chart_Sales">IF(Chart_Filter="Qtr 1",#REF!,IF(Chart_Filter="Qtr 2",#REF!,IF(Chart_Filter="Qtr 3",#REF!,IF(Chart_Filter="Qtr 4",#REF!,IF(Chart_Filter="Total",#REF!,"")))))</definedName>
    <definedName name="d">#REF!</definedName>
    <definedName name="RowTitleRegion1..Q28">#REF!</definedName>
    <definedName name="Title1">#REF!</definedName>
    <definedName name="vector">ROW(OFFSET(#REF!,,,ROWS(#REF!)))</definedName>
    <definedName name="x">SUBTOTAL(2,OFFSET(d,vector-1,,1))</definedName>
    <definedName name="xWindow">14</definedName>
    <definedName name="y">IF(x&gt;0,N(OFFSET(OFFSET(d,,,1,1),vector-1,x-1)),-99^99)</definedName>
    <definedName name="yWindow">0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8" l="1"/>
  <c r="P17" i="8"/>
  <c r="P16" i="6"/>
  <c r="P13" i="6"/>
  <c r="D10" i="6" l="1"/>
  <c r="O11" i="6"/>
  <c r="N11" i="6"/>
  <c r="M11" i="6"/>
  <c r="L11" i="6"/>
  <c r="K11" i="6"/>
  <c r="J11" i="6"/>
  <c r="I11" i="6"/>
  <c r="H11" i="6"/>
  <c r="G11" i="6"/>
  <c r="F11" i="6"/>
  <c r="E11" i="6"/>
  <c r="D11" i="6"/>
  <c r="O6" i="7" l="1"/>
  <c r="O8" i="7"/>
  <c r="O7" i="7"/>
  <c r="P11" i="6"/>
  <c r="P17" i="6"/>
  <c r="D9" i="6"/>
  <c r="O9" i="6"/>
  <c r="N9" i="6"/>
  <c r="M9" i="6"/>
  <c r="L9" i="6"/>
  <c r="K9" i="6"/>
  <c r="J9" i="6"/>
  <c r="I9" i="6"/>
  <c r="H9" i="6"/>
  <c r="G9" i="6"/>
  <c r="F9" i="6"/>
  <c r="E9" i="6"/>
  <c r="O8" i="6"/>
  <c r="N8" i="6"/>
  <c r="M8" i="6"/>
  <c r="L8" i="6"/>
  <c r="K8" i="6"/>
  <c r="J8" i="6"/>
  <c r="I8" i="6"/>
  <c r="H8" i="6"/>
  <c r="G8" i="6"/>
  <c r="F8" i="6"/>
  <c r="E8" i="6"/>
  <c r="D8" i="6"/>
  <c r="O6" i="6"/>
  <c r="N6" i="6"/>
  <c r="M6" i="6"/>
  <c r="L6" i="6"/>
  <c r="K6" i="6"/>
  <c r="J6" i="6"/>
  <c r="I6" i="6"/>
  <c r="H6" i="6"/>
  <c r="G6" i="6"/>
  <c r="F6" i="6"/>
  <c r="E6" i="6"/>
  <c r="D6" i="6"/>
  <c r="O7" i="6"/>
  <c r="N7" i="6"/>
  <c r="M7" i="6"/>
  <c r="L7" i="6"/>
  <c r="K7" i="6"/>
  <c r="J7" i="6"/>
  <c r="I7" i="6"/>
  <c r="H7" i="6"/>
  <c r="G7" i="6"/>
  <c r="F7" i="6"/>
  <c r="E7" i="6"/>
  <c r="D7" i="6"/>
  <c r="E5" i="6"/>
  <c r="F5" i="6"/>
  <c r="G5" i="6"/>
  <c r="H5" i="6"/>
  <c r="I5" i="6"/>
  <c r="J5" i="6"/>
  <c r="K5" i="6"/>
  <c r="L5" i="6"/>
  <c r="M5" i="6"/>
  <c r="N5" i="6"/>
  <c r="O5" i="6"/>
  <c r="D5" i="6"/>
  <c r="E12" i="6"/>
  <c r="F12" i="6"/>
  <c r="G12" i="6"/>
  <c r="H12" i="6"/>
  <c r="I12" i="6"/>
  <c r="J12" i="6"/>
  <c r="K12" i="6"/>
  <c r="L12" i="6"/>
  <c r="M12" i="6"/>
  <c r="N12" i="6"/>
  <c r="O12" i="6"/>
  <c r="D12" i="6"/>
  <c r="K10" i="6"/>
  <c r="J10" i="6"/>
  <c r="H10" i="6"/>
  <c r="C23" i="6"/>
  <c r="O10" i="6" s="1"/>
  <c r="P7" i="6" l="1"/>
  <c r="I10" i="6"/>
  <c r="L10" i="6"/>
  <c r="L13" i="6" s="1"/>
  <c r="E10" i="6"/>
  <c r="M10" i="6"/>
  <c r="M13" i="6" s="1"/>
  <c r="F10" i="6"/>
  <c r="N10" i="6"/>
  <c r="N13" i="6" s="1"/>
  <c r="G10" i="6"/>
  <c r="I13" i="6"/>
  <c r="P6" i="6"/>
  <c r="G13" i="6"/>
  <c r="F13" i="6"/>
  <c r="O13" i="6"/>
  <c r="P8" i="6"/>
  <c r="H13" i="6"/>
  <c r="J13" i="6"/>
  <c r="D13" i="6"/>
  <c r="K13" i="6"/>
  <c r="P5" i="6"/>
  <c r="P12" i="6"/>
  <c r="P9" i="6"/>
  <c r="P10" i="6" l="1"/>
  <c r="E13" i="6"/>
  <c r="C1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1" authorId="0" shapeId="0" xr:uid="{703DDFE6-60D0-4634-8E43-B09A16EC5CB1}">
      <text>
        <r>
          <rPr>
            <b/>
            <sz val="9"/>
            <color indexed="81"/>
            <rFont val="Tahoma"/>
            <family val="2"/>
          </rPr>
          <t>Utilities driven by number of staff or number of arrangements sold? Need to test with linear regression analysis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1" authorId="0" shapeId="0" xr:uid="{6598BF55-FCC0-4E99-9E05-65476991E91A}">
      <text>
        <r>
          <rPr>
            <b/>
            <sz val="9"/>
            <color indexed="81"/>
            <rFont val="Tahoma"/>
            <family val="2"/>
          </rPr>
          <t>Utilities driven by number of staff or number of arrangements sold? Need to test with linear regression analysis</t>
        </r>
      </text>
    </comment>
  </commentList>
</comments>
</file>

<file path=xl/sharedStrings.xml><?xml version="1.0" encoding="utf-8"?>
<sst xmlns="http://schemas.openxmlformats.org/spreadsheetml/2006/main" count="112" uniqueCount="53">
  <si>
    <t>Flowers2U Pty Ltd</t>
  </si>
  <si>
    <t>Estimated Operational Expenses Report</t>
  </si>
  <si>
    <r>
      <t xml:space="preserve">
OPERATING EXPENSES BUDGET
</t>
    </r>
    <r>
      <rPr>
        <b/>
        <sz val="12"/>
        <color theme="0"/>
        <rFont val="Calibri"/>
        <family val="2"/>
      </rPr>
      <t>For the Year Ended 31 December 20XX</t>
    </r>
  </si>
  <si>
    <t>Last Years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</si>
  <si>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</si>
  <si>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</si>
  <si>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</si>
  <si>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</si>
  <si>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</si>
  <si>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</si>
  <si>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</si>
  <si>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</si>
  <si>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</si>
  <si>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</si>
  <si>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</si>
  <si>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</si>
  <si>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</si>
  <si>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Office salaries</t>
  </si>
  <si>
    <t>Office supplies</t>
  </si>
  <si>
    <t xml:space="preserve">Sales salaries </t>
  </si>
  <si>
    <t>Advertising expense</t>
  </si>
  <si>
    <t>Depreciation expense</t>
  </si>
  <si>
    <t xml:space="preserve">Rent expense </t>
  </si>
  <si>
    <t>Utilities expense</t>
  </si>
  <si>
    <t>Bank charges</t>
  </si>
  <si>
    <t xml:space="preserve">Total operating expenses </t>
  </si>
  <si>
    <t>Operational Data</t>
  </si>
  <si>
    <t>Number of arrangements sold</t>
  </si>
  <si>
    <t>Number of staff</t>
  </si>
  <si>
    <t>Assumptions:</t>
  </si>
  <si>
    <t>Source:</t>
  </si>
  <si>
    <t>Wage growth</t>
  </si>
  <si>
    <t>https://www.abs.gov.au/statistics/economy/price-indexes-and-inflation/wage-price-index-australia/latest-release</t>
  </si>
  <si>
    <t>All other expenses increase by latest CPI figure</t>
  </si>
  <si>
    <t>https://www.abs.gov.au/statistics/economy/price-indexes-and-inflation/consumer-price-index-australia/latest-release</t>
  </si>
  <si>
    <t>Rent to turnover ratio</t>
  </si>
  <si>
    <t>https://www.ato.gov.au/Business/Small-business-benchmarks/In-detail/Benchmarks-by-industry/Retail-trade/Florists/</t>
  </si>
  <si>
    <t>Estimated turnover</t>
  </si>
  <si>
    <t>Estimated annual Utilities cost</t>
  </si>
  <si>
    <t>Salariesas a % of Operational Expenses</t>
  </si>
  <si>
    <t>Utilities Expense 
Previous Years Operational Data</t>
  </si>
  <si>
    <t>Utilities Expense</t>
  </si>
  <si>
    <t>SUMMARY OUTPUT - Number of arrangements sold</t>
  </si>
  <si>
    <t>Regression Statistics</t>
  </si>
  <si>
    <t>Comments</t>
  </si>
  <si>
    <t>Multiple R</t>
  </si>
  <si>
    <t>R Square</t>
  </si>
  <si>
    <t>Good fit 88% of variation in utilities expenses is explained by the number of arrangements sold</t>
  </si>
  <si>
    <t>Adjusted R Square</t>
  </si>
  <si>
    <t>Standard Error</t>
  </si>
  <si>
    <t>Observations</t>
  </si>
  <si>
    <t>SUMMARY OUTPUT - Number of staff</t>
  </si>
  <si>
    <t>Not a good fit 24% of variation in utilities expenses is explained by the number of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</si>
</sst>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409]mmm\-yy;@"/>
    <numFmt numFmtId="167" formatCode="0.0%"/>
    <numFmt numFmtId="168" formatCode="_-&quot;$&quot;* #,##0_-;\-&quot;$&quot;* #,##0_-;_-&quot;$&quot;* &quot;-&quot;??_-;_-@_-"/>
    <numFmt numFmtId="169" formatCode="_-* #,##0_-;\-* #,##0_-;_-* &quot;-&quot;??_-;_-@_-"/>
  </numFmts>
  <fonts count="32">
    <font>
      <sz val="11"/>
      <color theme="3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22"/>
      <color theme="4" tint="-0.499984740745262"/>
      <name val="Trebuchet MS"/>
      <family val="2"/>
      <scheme val="major"/>
    </font>
    <font>
      <sz val="11"/>
      <color theme="0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11"/>
      <color theme="1" tint="0.14990691854609822"/>
      <name val="Trebuchet MS"/>
      <family val="2"/>
      <scheme val="minor"/>
    </font>
    <font>
      <u/>
      <sz val="11"/>
      <color theme="9" tint="-0.499984740745262"/>
      <name val="Trebuchet MS"/>
      <family val="2"/>
      <scheme val="minor"/>
    </font>
    <font>
      <u/>
      <sz val="11"/>
      <color theme="4" tint="-0.499984740745262"/>
      <name val="Trebuchet MS"/>
      <family val="2"/>
      <scheme val="minor"/>
    </font>
    <font>
      <sz val="11"/>
      <name val="Trebuchet MS"/>
      <family val="2"/>
      <scheme val="minor"/>
    </font>
    <font>
      <b/>
      <sz val="18"/>
      <color theme="3"/>
      <name val="Trebuchet MS"/>
      <family val="2"/>
      <scheme val="minor"/>
    </font>
    <font>
      <b/>
      <i/>
      <sz val="18"/>
      <color theme="3"/>
      <name val="Trebuchet MS"/>
      <family val="2"/>
      <scheme val="minor"/>
    </font>
    <font>
      <sz val="11"/>
      <color theme="3"/>
      <name val="Calibri"/>
      <family val="2"/>
    </font>
    <font>
      <b/>
      <sz val="11"/>
      <color theme="0"/>
      <name val="Calibri"/>
      <family val="2"/>
    </font>
    <font>
      <b/>
      <sz val="20"/>
      <color theme="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u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i/>
      <sz val="11"/>
      <color rgb="FFFF0000"/>
      <name val="Calibri"/>
      <family val="2"/>
    </font>
    <font>
      <u/>
      <sz val="9"/>
      <color theme="4" tint="-0.499984740745262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7">
    <xf numFmtId="0" fontId="0" fillId="0" borderId="0">
      <alignment wrapText="1"/>
    </xf>
    <xf numFmtId="5" fontId="6" fillId="0" borderId="0" applyFont="0" applyFill="0" applyBorder="0" applyAlignment="0" applyProtection="0"/>
    <xf numFmtId="7" fontId="5" fillId="3" borderId="0" applyBorder="0" applyAlignment="0" applyProtection="0"/>
    <xf numFmtId="0" fontId="3" fillId="0" borderId="0" applyNumberFormat="0" applyProtection="0">
      <alignment vertical="top"/>
    </xf>
    <xf numFmtId="0" fontId="8" fillId="2" borderId="0" applyNumberFormat="0" applyFill="0" applyBorder="0" applyAlignment="0" applyProtection="0"/>
    <xf numFmtId="0" fontId="7" fillId="2" borderId="0" applyNumberFormat="0" applyFill="0" applyBorder="0" applyAlignment="0" applyProtection="0"/>
    <xf numFmtId="9" fontId="5" fillId="3" borderId="0" applyFont="0" applyBorder="0" applyAlignment="0" applyProtection="0"/>
    <xf numFmtId="0" fontId="5" fillId="4" borderId="0" applyNumberFormat="0" applyFont="0" applyProtection="0">
      <alignment vertical="top" wrapText="1"/>
    </xf>
    <xf numFmtId="0" fontId="4" fillId="5" borderId="0" applyNumberFormat="0" applyBorder="0" applyAlignment="0" applyProtection="0"/>
    <xf numFmtId="165" fontId="5" fillId="0" borderId="0" applyFont="0" applyFill="0" applyBorder="0" applyAlignment="0" applyProtection="0"/>
    <xf numFmtId="0" fontId="2" fillId="0" borderId="0">
      <alignment wrapText="1"/>
    </xf>
    <xf numFmtId="44" fontId="2" fillId="0" borderId="0" applyFont="0" applyFill="0" applyBorder="0" applyAlignment="0" applyProtection="0"/>
    <xf numFmtId="166" fontId="9" fillId="0" borderId="1">
      <alignment horizontal="center"/>
    </xf>
    <xf numFmtId="3" fontId="9" fillId="0" borderId="2">
      <alignment horizontal="right" indent="1"/>
    </xf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>
      <alignment wrapText="1"/>
    </xf>
    <xf numFmtId="0" fontId="0" fillId="0" borderId="3" xfId="0" applyBorder="1">
      <alignment wrapText="1"/>
    </xf>
    <xf numFmtId="0" fontId="0" fillId="0" borderId="5" xfId="0" applyBorder="1">
      <alignment wrapText="1"/>
    </xf>
    <xf numFmtId="0" fontId="0" fillId="0" borderId="6" xfId="0" applyBorder="1">
      <alignment wrapText="1"/>
    </xf>
    <xf numFmtId="0" fontId="0" fillId="0" borderId="7" xfId="0" applyBorder="1">
      <alignment wrapText="1"/>
    </xf>
    <xf numFmtId="0" fontId="0" fillId="0" borderId="8" xfId="0" applyBorder="1">
      <alignment wrapText="1"/>
    </xf>
    <xf numFmtId="0" fontId="0" fillId="0" borderId="9" xfId="0" applyBorder="1">
      <alignment wrapText="1"/>
    </xf>
    <xf numFmtId="0" fontId="0" fillId="0" borderId="10" xfId="0" applyBorder="1">
      <alignment wrapText="1"/>
    </xf>
    <xf numFmtId="0" fontId="0" fillId="0" borderId="11" xfId="0" applyBorder="1">
      <alignment wrapText="1"/>
    </xf>
    <xf numFmtId="0" fontId="0" fillId="0" borderId="12" xfId="0" applyBorder="1">
      <alignment wrapText="1"/>
    </xf>
    <xf numFmtId="0" fontId="12" fillId="0" borderId="3" xfId="0" applyFont="1" applyBorder="1">
      <alignment wrapText="1"/>
    </xf>
    <xf numFmtId="0" fontId="13" fillId="6" borderId="4" xfId="0" applyFont="1" applyFill="1" applyBorder="1" applyAlignment="1">
      <alignment horizontal="center" wrapText="1"/>
    </xf>
    <xf numFmtId="5" fontId="12" fillId="0" borderId="4" xfId="1" applyFont="1" applyBorder="1" applyAlignment="1">
      <alignment wrapText="1"/>
    </xf>
    <xf numFmtId="0" fontId="17" fillId="0" borderId="18" xfId="15" applyFont="1" applyBorder="1"/>
    <xf numFmtId="0" fontId="17" fillId="0" borderId="3" xfId="15" applyFont="1" applyBorder="1"/>
    <xf numFmtId="0" fontId="17" fillId="0" borderId="17" xfId="15" applyFont="1" applyBorder="1"/>
    <xf numFmtId="0" fontId="19" fillId="6" borderId="4" xfId="15" applyFont="1" applyFill="1" applyBorder="1" applyAlignment="1">
      <alignment horizontal="center" vertical="center" wrapText="1"/>
    </xf>
    <xf numFmtId="0" fontId="20" fillId="0" borderId="4" xfId="15" applyFont="1" applyBorder="1" applyAlignment="1">
      <alignment horizontal="left"/>
    </xf>
    <xf numFmtId="0" fontId="21" fillId="0" borderId="4" xfId="15" applyFont="1" applyBorder="1" applyAlignment="1">
      <alignment horizontal="left"/>
    </xf>
    <xf numFmtId="0" fontId="17" fillId="0" borderId="19" xfId="15" applyFont="1" applyBorder="1"/>
    <xf numFmtId="0" fontId="17" fillId="0" borderId="4" xfId="15" applyFont="1" applyBorder="1"/>
    <xf numFmtId="0" fontId="23" fillId="0" borderId="3" xfId="15" applyFont="1" applyBorder="1"/>
    <xf numFmtId="0" fontId="24" fillId="0" borderId="3" xfId="15" applyFont="1" applyBorder="1"/>
    <xf numFmtId="5" fontId="24" fillId="0" borderId="3" xfId="1" applyFont="1" applyBorder="1"/>
    <xf numFmtId="0" fontId="17" fillId="0" borderId="16" xfId="15" applyFont="1" applyBorder="1"/>
    <xf numFmtId="164" fontId="17" fillId="0" borderId="19" xfId="15" applyNumberFormat="1" applyFont="1" applyBorder="1"/>
    <xf numFmtId="0" fontId="26" fillId="0" borderId="18" xfId="15" applyFont="1" applyBorder="1"/>
    <xf numFmtId="169" fontId="17" fillId="0" borderId="4" xfId="9" applyNumberFormat="1" applyFont="1" applyBorder="1"/>
    <xf numFmtId="169" fontId="26" fillId="0" borderId="4" xfId="9" applyNumberFormat="1" applyFont="1" applyBorder="1"/>
    <xf numFmtId="0" fontId="26" fillId="0" borderId="4" xfId="15" applyFont="1" applyBorder="1"/>
    <xf numFmtId="0" fontId="12" fillId="0" borderId="17" xfId="0" applyFont="1" applyBorder="1">
      <alignment wrapText="1"/>
    </xf>
    <xf numFmtId="169" fontId="17" fillId="0" borderId="4" xfId="9" applyNumberFormat="1" applyFont="1" applyBorder="1" applyAlignment="1">
      <alignment horizontal="right" indent="1"/>
    </xf>
    <xf numFmtId="0" fontId="15" fillId="0" borderId="3" xfId="0" applyFont="1" applyBorder="1">
      <alignment wrapText="1"/>
    </xf>
    <xf numFmtId="0" fontId="28" fillId="0" borderId="21" xfId="0" applyFont="1" applyBorder="1" applyAlignment="1">
      <alignment horizontal="centerContinuous" wrapText="1"/>
    </xf>
    <xf numFmtId="0" fontId="15" fillId="0" borderId="3" xfId="0" applyFont="1" applyBorder="1" applyAlignment="1"/>
    <xf numFmtId="0" fontId="15" fillId="0" borderId="0" xfId="0" applyFont="1">
      <alignment wrapText="1"/>
    </xf>
    <xf numFmtId="0" fontId="15" fillId="7" borderId="0" xfId="0" applyFont="1" applyFill="1">
      <alignment wrapText="1"/>
    </xf>
    <xf numFmtId="0" fontId="15" fillId="0" borderId="20" xfId="0" applyFont="1" applyBorder="1">
      <alignment wrapText="1"/>
    </xf>
    <xf numFmtId="168" fontId="15" fillId="8" borderId="4" xfId="15" applyNumberFormat="1" applyFont="1" applyFill="1" applyBorder="1"/>
    <xf numFmtId="168" fontId="22" fillId="8" borderId="4" xfId="16" applyNumberFormat="1" applyFont="1" applyFill="1" applyBorder="1" applyAlignment="1">
      <alignment horizontal="center"/>
    </xf>
    <xf numFmtId="167" fontId="25" fillId="8" borderId="3" xfId="6" applyNumberFormat="1" applyFont="1" applyFill="1" applyBorder="1"/>
    <xf numFmtId="9" fontId="25" fillId="8" borderId="3" xfId="6" applyFont="1" applyFill="1" applyBorder="1"/>
    <xf numFmtId="5" fontId="25" fillId="8" borderId="3" xfId="1" applyFont="1" applyFill="1" applyBorder="1"/>
    <xf numFmtId="0" fontId="29" fillId="0" borderId="3" xfId="4" applyFont="1" applyFill="1" applyBorder="1"/>
    <xf numFmtId="168" fontId="30" fillId="8" borderId="4" xfId="15" applyNumberFormat="1" applyFont="1" applyFill="1" applyBorder="1"/>
    <xf numFmtId="168" fontId="31" fillId="8" borderId="4" xfId="16" applyNumberFormat="1" applyFont="1" applyFill="1" applyBorder="1" applyAlignment="1">
      <alignment horizontal="center"/>
    </xf>
    <xf numFmtId="9" fontId="15" fillId="0" borderId="3" xfId="15" applyNumberFormat="1" applyFont="1" applyBorder="1"/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4" fillId="6" borderId="4" xfId="15" applyFont="1" applyFill="1" applyBorder="1" applyAlignment="1">
      <alignment horizontal="left" vertical="top" wrapText="1"/>
    </xf>
    <xf numFmtId="0" fontId="19" fillId="6" borderId="16" xfId="15" applyFont="1" applyFill="1" applyBorder="1" applyAlignment="1">
      <alignment horizontal="left" vertical="top" wrapText="1"/>
    </xf>
    <xf numFmtId="0" fontId="19" fillId="6" borderId="14" xfId="15" applyFont="1" applyFill="1" applyBorder="1" applyAlignment="1">
      <alignment horizontal="left" vertical="top" wrapText="1"/>
    </xf>
    <xf numFmtId="0" fontId="19" fillId="6" borderId="17" xfId="15" applyFont="1" applyFill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</cellXfs>
  <cellStyles count="17">
    <cellStyle name="Accent1" xfId="8" builtinId="29" customBuiltin="1"/>
    <cellStyle name="Comma" xfId="9" builtinId="3"/>
    <cellStyle name="Currency" xfId="1" builtinId="4" customBuiltin="1"/>
    <cellStyle name="Currency [0]" xfId="2" builtinId="7" customBuiltin="1"/>
    <cellStyle name="Currency [0] 2" xfId="11" xr:uid="{E248E273-F9A1-48F6-BE6C-8952FD31F9A5}"/>
    <cellStyle name="Currency 2" xfId="16" xr:uid="{BDC8A2D5-5DE8-423E-BB80-4ED0617AE003}"/>
    <cellStyle name="Date" xfId="12" xr:uid="{B4E6C494-B221-4B9B-8629-1DD352BE78EC}"/>
    <cellStyle name="Followed Hyperlink" xfId="5" builtinId="9" customBuiltin="1"/>
    <cellStyle name="Heading 1" xfId="3" builtinId="16" customBuiltin="1"/>
    <cellStyle name="Hyperlink" xfId="4" builtinId="8" customBuiltin="1"/>
    <cellStyle name="Normal" xfId="0" builtinId="0" customBuiltin="1"/>
    <cellStyle name="Normal 2" xfId="10" xr:uid="{D656A19C-6498-4A68-ABE1-3C24C3B401B9}"/>
    <cellStyle name="Normal 3" xfId="14" xr:uid="{F52527FB-CE8F-46DF-863C-B1F308C9DF04}"/>
    <cellStyle name="Normal 4" xfId="15" xr:uid="{F817A274-45E0-492A-A3E8-C9A2D2382DDD}"/>
    <cellStyle name="Note" xfId="7" builtinId="10" customBuiltin="1"/>
    <cellStyle name="Percent" xfId="6" builtinId="5" customBuiltin="1"/>
    <cellStyle name="Revenue" xfId="13" xr:uid="{C245583C-824D-498B-9DA1-240189FEC1EC}"/>
  </cellStyles>
  <dxfs count="9"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9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 tint="-0.499984740745262"/>
      </font>
      <border>
        <left/>
        <right/>
        <top style="thick">
          <color theme="4" tint="-0.499984740745262"/>
        </top>
        <bottom style="thin">
          <color theme="4" tint="-0.499984740745262"/>
        </bottom>
        <vertical style="thick">
          <color theme="2"/>
        </vertical>
      </border>
    </dxf>
  </dxfs>
  <tableStyles count="2" defaultTableStyle="Regional Sales" defaultPivotStyle="PivotStyleLight1">
    <tableStyle name="Regional Sales" pivot="0" count="5" xr9:uid="{00000000-0011-0000-FFFF-FFFF00000000}">
      <tableStyleElement type="headerRow" dxfId="8"/>
      <tableStyleElement type="totalRow" dxfId="7"/>
      <tableStyleElement type="firstColumn" dxfId="6"/>
      <tableStyleElement type="lastColumn" dxfId="5"/>
      <tableStyleElement type="lastHeaderCell" dxfId="4"/>
    </tableStyle>
    <tableStyle name="TableStyleLight4 2" pivot="0" count="4" xr9:uid="{AB82B924-16B2-439E-96B7-F2B3B2364DB0}"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244E5A"/>
      <color rgb="FF2F66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Operational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C2-41B0-9354-4B58C6A197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C2-41B0-9354-4B58C6A197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C2-41B0-9354-4B58C6A197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C2-41B0-9354-4B58C6A197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4C2-41B0-9354-4B58C6A197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4C2-41B0-9354-4B58C6A197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4C2-41B0-9354-4B58C6A1970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4C2-41B0-9354-4B58C6A197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'Operating Expenses'!$B$5:$B$12</c:f>
              <c:strCache>
                <c:ptCount val="8"/>
                <c:pt idx="0">
                  <c:v>Office salaries</c:v>
                </c:pt>
                <c:pt idx="1">
                  <c:v>Office supplies</c:v>
                </c:pt>
                <c:pt idx="2">
                  <c:v>Sales salaries </c:v>
                </c:pt>
                <c:pt idx="3">
                  <c:v>Advertising expense</c:v>
                </c:pt>
                <c:pt idx="4">
                  <c:v>Depreciation expense</c:v>
                </c:pt>
                <c:pt idx="5">
                  <c:v>Rent expense </c:v>
                </c:pt>
                <c:pt idx="6">
                  <c:v>Utilities expense</c:v>
                </c:pt>
                <c:pt idx="7">
                  <c:v>Bank charges</c:v>
                </c:pt>
              </c:strCache>
            </c:strRef>
          </c:cat>
          <c:val>
            <c:numRef>
              <c:f>'Operating Expenses'!$P$5:$P$12</c:f>
              <c:numCache>
                <c:formatCode>_-"$"* #,##0_-;\-"$"* #,##0_-;_-"$"* "-"??_-;_-@_-</c:formatCode>
                <c:ptCount val="8"/>
                <c:pt idx="0">
                  <c:v>130250.70000000003</c:v>
                </c:pt>
                <c:pt idx="1">
                  <c:v>7940.3999999999987</c:v>
                </c:pt>
                <c:pt idx="2">
                  <c:v>157029.29999999999</c:v>
                </c:pt>
                <c:pt idx="3">
                  <c:v>17560.5</c:v>
                </c:pt>
                <c:pt idx="4">
                  <c:v>25348.199999999993</c:v>
                </c:pt>
                <c:pt idx="5">
                  <c:v>42000</c:v>
                </c:pt>
                <c:pt idx="6">
                  <c:v>56400</c:v>
                </c:pt>
                <c:pt idx="7">
                  <c:v>3050.0180000000005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B-45C2-AAC9-D2DA4CEB41D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202442</xdr:colOff>
      <xdr:row>6</xdr:row>
      <xdr:rowOff>150269</xdr:rowOff>
    </xdr:from>
    <xdr:to>
      <xdr:col>9</xdr:col>
      <xdr:colOff>487680</xdr:colOff>
      <xdr:row>25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8F579A-8A85-5B3B-C65D-12E511533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242" y="1626644"/>
          <a:ext cx="3942838" cy="3433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162877</xdr:colOff>
      <xdr:row>27</xdr:row>
      <xdr:rowOff>28575</xdr:rowOff>
    </xdr:from>
    <xdr:to>
      <xdr:col>12</xdr:col>
      <xdr:colOff>48577</xdr:colOff>
      <xdr:row>42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9A96505-3A4E-7A62-AA59-B3D82072C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egional Sales">
      <a:dk1>
        <a:sysClr val="windowText" lastClr="000000"/>
      </a:dk1>
      <a:lt1>
        <a:sysClr val="window" lastClr="FFFFFF"/>
      </a:lt1>
      <a:dk2>
        <a:srgbClr val="39352A"/>
      </a:dk2>
      <a:lt2>
        <a:srgbClr val="F1F0ED"/>
      </a:lt2>
      <a:accent1>
        <a:srgbClr val="B5D7E1"/>
      </a:accent1>
      <a:accent2>
        <a:srgbClr val="FBB787"/>
      </a:accent2>
      <a:accent3>
        <a:srgbClr val="EDD3A9"/>
      </a:accent3>
      <a:accent4>
        <a:srgbClr val="AACEBD"/>
      </a:accent4>
      <a:accent5>
        <a:srgbClr val="FFCD95"/>
      </a:accent5>
      <a:accent6>
        <a:srgbClr val="D7B3BF"/>
      </a:accent6>
      <a:hlink>
        <a:srgbClr val="ADD2DE"/>
      </a:hlink>
      <a:folHlink>
        <a:srgbClr val="D7B3BF"/>
      </a:folHlink>
    </a:clrScheme>
    <a:fontScheme name="Regional Sale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to.gov.au/Business/Small-business-benchmarks/In-detail/Benchmarks-by-industry/Retail-trade/Florists/" TargetMode="External"/><Relationship Id="rId2" Type="http://schemas.openxmlformats.org/officeDocument/2006/relationships/hyperlink" Target="https://www.abs.gov.au/statistics/economy/price-indexes-and-inflation/consumer-price-index-australia/latest-release" TargetMode="External"/><Relationship Id="rId1" Type="http://schemas.openxmlformats.org/officeDocument/2006/relationships/hyperlink" Target="https://www.abs.gov.au/statistics/economy/price-indexes-and-inflation/wage-price-index-australia/latest-releas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to.gov.au/Business/Small-business-benchmarks/In-detail/Benchmarks-by-industry/Retail-trade/Florists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www.abs.gov.au/statistics/economy/price-indexes-and-inflation/consumer-price-index-australia/latest-release" TargetMode="External"/><Relationship Id="rId1" Type="http://schemas.openxmlformats.org/officeDocument/2006/relationships/hyperlink" Target="https://www.abs.gov.au/statistics/economy/price-indexes-and-inflation/wage-price-index-australia/latest-release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07FD-9F9B-4AD7-9180-681B5B5AB340}">
  <dimension ref="B3:L29"/>
  <sheetViews>
    <sheetView tabSelected="1" workbookViewId="0">
      <selection activeCell="P15" sqref="P14:P15"/>
    </sheetView>
  </sheetViews>
  <sheetFormatPr defaultColWidth="8.875" defaultRowHeight="14.45"/>
  <cols>
    <col min="1" max="16384" width="8.875" style="1"/>
  </cols>
  <sheetData>
    <row r="3" spans="2:12">
      <c r="B3" s="2"/>
      <c r="C3" s="3"/>
      <c r="D3" s="3"/>
      <c r="E3" s="3"/>
      <c r="F3" s="3"/>
      <c r="G3" s="3"/>
      <c r="H3" s="3"/>
      <c r="I3" s="3"/>
      <c r="J3" s="3"/>
      <c r="K3" s="3"/>
      <c r="L3" s="4"/>
    </row>
    <row r="4" spans="2:12">
      <c r="B4" s="5"/>
      <c r="L4" s="6"/>
    </row>
    <row r="5" spans="2:12" ht="30.6" customHeight="1">
      <c r="B5" s="47" t="s">
        <v>0</v>
      </c>
      <c r="C5" s="48"/>
      <c r="D5" s="48"/>
      <c r="E5" s="48"/>
      <c r="F5" s="48"/>
      <c r="G5" s="48"/>
      <c r="H5" s="48"/>
      <c r="I5" s="48"/>
      <c r="J5" s="48"/>
      <c r="K5" s="48"/>
      <c r="L5" s="49"/>
    </row>
    <row r="6" spans="2:12" ht="28.7" customHeight="1">
      <c r="B6" s="50" t="s">
        <v>1</v>
      </c>
      <c r="C6" s="51"/>
      <c r="D6" s="51"/>
      <c r="E6" s="51"/>
      <c r="F6" s="51"/>
      <c r="G6" s="51"/>
      <c r="H6" s="51"/>
      <c r="I6" s="51"/>
      <c r="J6" s="51"/>
      <c r="K6" s="51"/>
      <c r="L6" s="52"/>
    </row>
    <row r="7" spans="2:12">
      <c r="B7" s="5"/>
      <c r="L7" s="6"/>
    </row>
    <row r="8" spans="2:12">
      <c r="B8" s="5"/>
      <c r="L8" s="6"/>
    </row>
    <row r="9" spans="2:12">
      <c r="B9" s="5"/>
      <c r="L9" s="6"/>
    </row>
    <row r="10" spans="2:12">
      <c r="B10" s="5"/>
      <c r="L10" s="6"/>
    </row>
    <row r="11" spans="2:12">
      <c r="B11" s="5"/>
      <c r="L11" s="6"/>
    </row>
    <row r="12" spans="2:12">
      <c r="B12" s="5"/>
      <c r="L12" s="6"/>
    </row>
    <row r="13" spans="2:12">
      <c r="B13" s="5"/>
      <c r="L13" s="6"/>
    </row>
    <row r="14" spans="2:12">
      <c r="B14" s="5"/>
      <c r="L14" s="6"/>
    </row>
    <row r="15" spans="2:12">
      <c r="B15" s="5"/>
      <c r="L15" s="6"/>
    </row>
    <row r="16" spans="2:12">
      <c r="B16" s="5"/>
      <c r="L16" s="6"/>
    </row>
    <row r="17" spans="2:12">
      <c r="B17" s="5"/>
      <c r="L17" s="6"/>
    </row>
    <row r="18" spans="2:12">
      <c r="B18" s="5"/>
      <c r="L18" s="6"/>
    </row>
    <row r="19" spans="2:12">
      <c r="B19" s="5"/>
      <c r="L19" s="6"/>
    </row>
    <row r="20" spans="2:12">
      <c r="B20" s="5"/>
      <c r="L20" s="6"/>
    </row>
    <row r="21" spans="2:12">
      <c r="B21" s="5"/>
      <c r="L21" s="6"/>
    </row>
    <row r="22" spans="2:12">
      <c r="B22" s="5"/>
      <c r="L22" s="6"/>
    </row>
    <row r="23" spans="2:12">
      <c r="B23" s="5"/>
      <c r="L23" s="6"/>
    </row>
    <row r="24" spans="2:12">
      <c r="B24" s="5"/>
      <c r="L24" s="6"/>
    </row>
    <row r="25" spans="2:12">
      <c r="B25" s="5"/>
      <c r="L25" s="6"/>
    </row>
    <row r="26" spans="2:12">
      <c r="B26" s="5"/>
      <c r="L26" s="6"/>
    </row>
    <row r="27" spans="2:12">
      <c r="B27" s="5"/>
      <c r="L27" s="6"/>
    </row>
    <row r="28" spans="2:12">
      <c r="B28" s="5"/>
      <c r="L28" s="6"/>
    </row>
    <row r="29" spans="2:12">
      <c r="B29" s="7"/>
      <c r="C29" s="8"/>
      <c r="D29" s="8"/>
      <c r="E29" s="8"/>
      <c r="F29" s="8"/>
      <c r="G29" s="8"/>
      <c r="H29" s="8"/>
      <c r="I29" s="8"/>
      <c r="J29" s="8"/>
      <c r="K29" s="8"/>
      <c r="L29" s="9"/>
    </row>
  </sheetData>
  <mergeCells count="2">
    <mergeCell ref="B5:L5"/>
    <mergeCell ref="B6:L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886AB-232D-484E-BE3A-E032A96A6180}">
  <dimension ref="A2:Q43"/>
  <sheetViews>
    <sheetView workbookViewId="0">
      <selection activeCell="C35" sqref="C35"/>
    </sheetView>
  </sheetViews>
  <sheetFormatPr defaultColWidth="8.875" defaultRowHeight="14.45"/>
  <cols>
    <col min="1" max="1" width="7.125" style="14" customWidth="1"/>
    <col min="2" max="2" width="37.625" style="14" customWidth="1"/>
    <col min="3" max="3" width="18.75" style="14" customWidth="1"/>
    <col min="4" max="15" width="11.375" style="14" bestFit="1" customWidth="1"/>
    <col min="16" max="16" width="11.25" style="14" customWidth="1"/>
    <col min="17" max="16384" width="8.875" style="14"/>
  </cols>
  <sheetData>
    <row r="2" spans="1:17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68.45" customHeight="1"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5"/>
    </row>
    <row r="4" spans="1:17" ht="18.600000000000001">
      <c r="B4" s="16"/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5"/>
    </row>
    <row r="5" spans="1:17" ht="15.6">
      <c r="B5" s="17" t="s">
        <v>17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5"/>
    </row>
    <row r="6" spans="1:17" ht="15.6">
      <c r="B6" s="17" t="s">
        <v>18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15"/>
    </row>
    <row r="7" spans="1:17" ht="15.6">
      <c r="B7" s="17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15"/>
    </row>
    <row r="8" spans="1:17" ht="15.6">
      <c r="B8" s="17" t="s">
        <v>20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15"/>
    </row>
    <row r="9" spans="1:17" ht="15.6">
      <c r="B9" s="17" t="s">
        <v>21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15"/>
    </row>
    <row r="10" spans="1:17" ht="15.6">
      <c r="B10" s="17" t="s">
        <v>22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15"/>
    </row>
    <row r="11" spans="1:17" ht="15.6">
      <c r="B11" s="17" t="s">
        <v>23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15"/>
    </row>
    <row r="12" spans="1:17" ht="15.6">
      <c r="B12" s="17" t="s">
        <v>24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15"/>
    </row>
    <row r="13" spans="1:17" ht="15.6">
      <c r="B13" s="18" t="s">
        <v>25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15"/>
    </row>
    <row r="14" spans="1:17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7">
      <c r="B15" s="26" t="s">
        <v>26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7">
      <c r="A16" s="24"/>
      <c r="B16" s="20" t="s">
        <v>27</v>
      </c>
      <c r="C16" s="28">
        <v>10520</v>
      </c>
      <c r="D16" s="20">
        <v>900</v>
      </c>
      <c r="E16" s="20">
        <v>920</v>
      </c>
      <c r="F16" s="20">
        <v>925</v>
      </c>
      <c r="G16" s="20">
        <v>930</v>
      </c>
      <c r="H16" s="20">
        <v>945</v>
      </c>
      <c r="I16" s="20">
        <v>941</v>
      </c>
      <c r="J16" s="20">
        <v>948</v>
      </c>
      <c r="K16" s="20">
        <v>957</v>
      </c>
      <c r="L16" s="20">
        <v>980</v>
      </c>
      <c r="M16" s="20">
        <v>981</v>
      </c>
      <c r="N16" s="20">
        <v>990</v>
      </c>
      <c r="O16" s="20">
        <v>995</v>
      </c>
      <c r="P16" s="27">
        <f>SUM(C16:O16)</f>
        <v>21932</v>
      </c>
      <c r="Q16" s="15"/>
    </row>
    <row r="17" spans="1:17">
      <c r="A17" s="24"/>
      <c r="B17" s="20" t="s">
        <v>28</v>
      </c>
      <c r="C17" s="29">
        <v>20</v>
      </c>
      <c r="D17" s="20">
        <v>20</v>
      </c>
      <c r="E17" s="20">
        <v>20</v>
      </c>
      <c r="F17" s="20">
        <v>20</v>
      </c>
      <c r="G17" s="20">
        <v>20</v>
      </c>
      <c r="H17" s="20">
        <v>21</v>
      </c>
      <c r="I17" s="20">
        <v>21</v>
      </c>
      <c r="J17" s="20">
        <v>21</v>
      </c>
      <c r="K17" s="20">
        <v>21</v>
      </c>
      <c r="L17" s="20">
        <v>21</v>
      </c>
      <c r="M17" s="20">
        <v>21</v>
      </c>
      <c r="N17" s="20">
        <v>21</v>
      </c>
      <c r="O17" s="20">
        <v>21</v>
      </c>
      <c r="P17" s="20">
        <f>SUM(D17:O17)</f>
        <v>248</v>
      </c>
      <c r="Q17" s="15"/>
    </row>
    <row r="18" spans="1:17">
      <c r="B18" s="19"/>
      <c r="C18" s="25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20" spans="1:17">
      <c r="B20" s="21" t="s">
        <v>29</v>
      </c>
      <c r="C20" s="22"/>
      <c r="D20" s="21" t="s">
        <v>30</v>
      </c>
      <c r="E20" s="22"/>
      <c r="F20" s="22"/>
      <c r="G20" s="22"/>
      <c r="H20" s="22"/>
      <c r="I20" s="22"/>
      <c r="J20" s="22"/>
      <c r="K20" s="22"/>
      <c r="L20" s="22"/>
      <c r="M20" s="22"/>
    </row>
    <row r="21" spans="1:17">
      <c r="B21" s="22" t="s">
        <v>31</v>
      </c>
      <c r="C21" s="40"/>
      <c r="D21" s="43" t="s">
        <v>32</v>
      </c>
      <c r="E21" s="22"/>
      <c r="F21" s="22"/>
      <c r="G21" s="22"/>
      <c r="H21" s="22"/>
      <c r="I21" s="22"/>
      <c r="J21" s="22"/>
      <c r="K21" s="22"/>
      <c r="L21" s="22"/>
      <c r="M21" s="22"/>
    </row>
    <row r="22" spans="1:17">
      <c r="B22" s="22" t="s">
        <v>33</v>
      </c>
      <c r="C22" s="40"/>
      <c r="D22" s="43" t="s">
        <v>34</v>
      </c>
      <c r="E22" s="22"/>
      <c r="F22" s="22"/>
      <c r="G22" s="22"/>
      <c r="H22" s="22"/>
      <c r="I22" s="22"/>
      <c r="J22" s="22"/>
      <c r="K22" s="22"/>
      <c r="L22" s="22"/>
      <c r="M22" s="22"/>
    </row>
    <row r="23" spans="1:17">
      <c r="B23" s="22" t="s">
        <v>35</v>
      </c>
      <c r="C23" s="41"/>
      <c r="D23" s="43" t="s">
        <v>36</v>
      </c>
      <c r="E23" s="22"/>
      <c r="F23" s="22"/>
      <c r="G23" s="22"/>
      <c r="H23" s="22"/>
      <c r="I23" s="22"/>
      <c r="J23" s="22"/>
      <c r="K23" s="22"/>
      <c r="L23" s="22"/>
      <c r="M23" s="22"/>
    </row>
    <row r="24" spans="1:17">
      <c r="B24" s="22" t="s">
        <v>37</v>
      </c>
      <c r="C24" s="23">
        <v>700000</v>
      </c>
    </row>
    <row r="25" spans="1:17">
      <c r="B25" s="22" t="s">
        <v>38</v>
      </c>
      <c r="C25" s="42"/>
    </row>
    <row r="26" spans="1:17">
      <c r="B26" s="22"/>
    </row>
    <row r="43" spans="17:17">
      <c r="Q43"/>
    </row>
  </sheetData>
  <mergeCells count="1">
    <mergeCell ref="B3:P3"/>
  </mergeCells>
  <hyperlinks>
    <hyperlink ref="D21" r:id="rId1" xr:uid="{8F56CEC4-A826-4F67-BB37-B87576A726E6}"/>
    <hyperlink ref="D22" r:id="rId2" xr:uid="{C6DB4820-6C90-41CD-AC8F-16472C325646}"/>
    <hyperlink ref="D23" r:id="rId3" xr:uid="{78F3A0FC-BAC6-4C86-8D93-615E9228E363}"/>
  </hyperlinks>
  <pageMargins left="0.7" right="0.7" top="0.75" bottom="0.75" header="0.3" footer="0.3"/>
  <ignoredErrors>
    <ignoredError sqref="P17" formulaRange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1D49-5BFE-40DA-8F9D-49DBDBB316B2}">
  <dimension ref="A2:Q43"/>
  <sheetViews>
    <sheetView topLeftCell="B3" workbookViewId="0">
      <selection activeCell="O26" sqref="O26"/>
    </sheetView>
  </sheetViews>
  <sheetFormatPr defaultColWidth="8.875" defaultRowHeight="14.45"/>
  <cols>
    <col min="1" max="1" width="7.125" style="14" customWidth="1"/>
    <col min="2" max="2" width="37.625" style="14" customWidth="1"/>
    <col min="3" max="3" width="18.75" style="14" customWidth="1"/>
    <col min="4" max="15" width="11.375" style="14" bestFit="1" customWidth="1"/>
    <col min="16" max="16" width="11.25" style="14" customWidth="1"/>
    <col min="17" max="16384" width="8.875" style="14"/>
  </cols>
  <sheetData>
    <row r="2" spans="1:17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68.45" customHeight="1"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5"/>
    </row>
    <row r="4" spans="1:17" ht="18.600000000000001">
      <c r="B4" s="16"/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5"/>
    </row>
    <row r="5" spans="1:17" ht="15.6">
      <c r="B5" s="17" t="s">
        <v>17</v>
      </c>
      <c r="C5" s="38">
        <v>126950</v>
      </c>
      <c r="D5" s="38">
        <f t="shared" ref="D5:O5" si="0">($C$5*(1+$C$21))/12</f>
        <v>10854.225</v>
      </c>
      <c r="E5" s="38">
        <f t="shared" si="0"/>
        <v>10854.225</v>
      </c>
      <c r="F5" s="38">
        <f t="shared" si="0"/>
        <v>10854.225</v>
      </c>
      <c r="G5" s="38">
        <f t="shared" si="0"/>
        <v>10854.225</v>
      </c>
      <c r="H5" s="38">
        <f t="shared" si="0"/>
        <v>10854.225</v>
      </c>
      <c r="I5" s="38">
        <f t="shared" si="0"/>
        <v>10854.225</v>
      </c>
      <c r="J5" s="38">
        <f t="shared" si="0"/>
        <v>10854.225</v>
      </c>
      <c r="K5" s="38">
        <f t="shared" si="0"/>
        <v>10854.225</v>
      </c>
      <c r="L5" s="38">
        <f t="shared" si="0"/>
        <v>10854.225</v>
      </c>
      <c r="M5" s="38">
        <f t="shared" si="0"/>
        <v>10854.225</v>
      </c>
      <c r="N5" s="38">
        <f t="shared" si="0"/>
        <v>10854.225</v>
      </c>
      <c r="O5" s="38">
        <f t="shared" si="0"/>
        <v>10854.225</v>
      </c>
      <c r="P5" s="38">
        <f>SUM(D5:O5)</f>
        <v>130250.70000000003</v>
      </c>
      <c r="Q5" s="15"/>
    </row>
    <row r="6" spans="1:17" ht="15.6">
      <c r="B6" s="17" t="s">
        <v>18</v>
      </c>
      <c r="C6" s="38">
        <v>7800</v>
      </c>
      <c r="D6" s="38">
        <f t="shared" ref="D6:O6" si="1">($C$6*(1+$C$22))/12</f>
        <v>661.7</v>
      </c>
      <c r="E6" s="38">
        <f t="shared" si="1"/>
        <v>661.7</v>
      </c>
      <c r="F6" s="38">
        <f t="shared" si="1"/>
        <v>661.7</v>
      </c>
      <c r="G6" s="38">
        <f t="shared" si="1"/>
        <v>661.7</v>
      </c>
      <c r="H6" s="38">
        <f t="shared" si="1"/>
        <v>661.7</v>
      </c>
      <c r="I6" s="38">
        <f t="shared" si="1"/>
        <v>661.7</v>
      </c>
      <c r="J6" s="38">
        <f t="shared" si="1"/>
        <v>661.7</v>
      </c>
      <c r="K6" s="38">
        <f t="shared" si="1"/>
        <v>661.7</v>
      </c>
      <c r="L6" s="38">
        <f t="shared" si="1"/>
        <v>661.7</v>
      </c>
      <c r="M6" s="38">
        <f t="shared" si="1"/>
        <v>661.7</v>
      </c>
      <c r="N6" s="38">
        <f t="shared" si="1"/>
        <v>661.7</v>
      </c>
      <c r="O6" s="38">
        <f t="shared" si="1"/>
        <v>661.7</v>
      </c>
      <c r="P6" s="38">
        <f t="shared" ref="P6:P12" si="2">SUM(D6:O6)</f>
        <v>7940.3999999999987</v>
      </c>
      <c r="Q6" s="15"/>
    </row>
    <row r="7" spans="1:17" ht="15.6">
      <c r="B7" s="17" t="s">
        <v>19</v>
      </c>
      <c r="C7" s="38">
        <v>153050</v>
      </c>
      <c r="D7" s="38">
        <f t="shared" ref="D7:O7" si="3">($C$7*(1+$C$21))/12</f>
        <v>13085.775000000001</v>
      </c>
      <c r="E7" s="38">
        <f t="shared" si="3"/>
        <v>13085.775000000001</v>
      </c>
      <c r="F7" s="38">
        <f t="shared" si="3"/>
        <v>13085.775000000001</v>
      </c>
      <c r="G7" s="38">
        <f t="shared" si="3"/>
        <v>13085.775000000001</v>
      </c>
      <c r="H7" s="38">
        <f t="shared" si="3"/>
        <v>13085.775000000001</v>
      </c>
      <c r="I7" s="38">
        <f t="shared" si="3"/>
        <v>13085.775000000001</v>
      </c>
      <c r="J7" s="38">
        <f t="shared" si="3"/>
        <v>13085.775000000001</v>
      </c>
      <c r="K7" s="38">
        <f t="shared" si="3"/>
        <v>13085.775000000001</v>
      </c>
      <c r="L7" s="38">
        <f t="shared" si="3"/>
        <v>13085.775000000001</v>
      </c>
      <c r="M7" s="38">
        <f t="shared" si="3"/>
        <v>13085.775000000001</v>
      </c>
      <c r="N7" s="38">
        <f t="shared" si="3"/>
        <v>13085.775000000001</v>
      </c>
      <c r="O7" s="38">
        <f t="shared" si="3"/>
        <v>13085.775000000001</v>
      </c>
      <c r="P7" s="38">
        <f t="shared" si="2"/>
        <v>157029.29999999999</v>
      </c>
      <c r="Q7" s="15"/>
    </row>
    <row r="8" spans="1:17" ht="15.6">
      <c r="B8" s="17" t="s">
        <v>20</v>
      </c>
      <c r="C8" s="38">
        <v>17250</v>
      </c>
      <c r="D8" s="38">
        <f t="shared" ref="D8:O8" si="4">($C$8*(1+$C$22))/12</f>
        <v>1463.375</v>
      </c>
      <c r="E8" s="38">
        <f t="shared" si="4"/>
        <v>1463.375</v>
      </c>
      <c r="F8" s="38">
        <f t="shared" si="4"/>
        <v>1463.375</v>
      </c>
      <c r="G8" s="38">
        <f t="shared" si="4"/>
        <v>1463.375</v>
      </c>
      <c r="H8" s="38">
        <f t="shared" si="4"/>
        <v>1463.375</v>
      </c>
      <c r="I8" s="38">
        <f t="shared" si="4"/>
        <v>1463.375</v>
      </c>
      <c r="J8" s="38">
        <f t="shared" si="4"/>
        <v>1463.375</v>
      </c>
      <c r="K8" s="38">
        <f t="shared" si="4"/>
        <v>1463.375</v>
      </c>
      <c r="L8" s="38">
        <f t="shared" si="4"/>
        <v>1463.375</v>
      </c>
      <c r="M8" s="38">
        <f t="shared" si="4"/>
        <v>1463.375</v>
      </c>
      <c r="N8" s="38">
        <f t="shared" si="4"/>
        <v>1463.375</v>
      </c>
      <c r="O8" s="38">
        <f t="shared" si="4"/>
        <v>1463.375</v>
      </c>
      <c r="P8" s="38">
        <f t="shared" si="2"/>
        <v>17560.5</v>
      </c>
      <c r="Q8" s="15"/>
    </row>
    <row r="9" spans="1:17" ht="15.6">
      <c r="B9" s="17" t="s">
        <v>21</v>
      </c>
      <c r="C9" s="38">
        <v>24900</v>
      </c>
      <c r="D9" s="38">
        <f t="shared" ref="D9:O9" si="5">($C$9*(1+$C$22))/12</f>
        <v>2112.35</v>
      </c>
      <c r="E9" s="38">
        <f t="shared" si="5"/>
        <v>2112.35</v>
      </c>
      <c r="F9" s="38">
        <f t="shared" si="5"/>
        <v>2112.35</v>
      </c>
      <c r="G9" s="38">
        <f t="shared" si="5"/>
        <v>2112.35</v>
      </c>
      <c r="H9" s="38">
        <f t="shared" si="5"/>
        <v>2112.35</v>
      </c>
      <c r="I9" s="38">
        <f t="shared" si="5"/>
        <v>2112.35</v>
      </c>
      <c r="J9" s="38">
        <f t="shared" si="5"/>
        <v>2112.35</v>
      </c>
      <c r="K9" s="38">
        <f t="shared" si="5"/>
        <v>2112.35</v>
      </c>
      <c r="L9" s="38">
        <f t="shared" si="5"/>
        <v>2112.35</v>
      </c>
      <c r="M9" s="38">
        <f t="shared" si="5"/>
        <v>2112.35</v>
      </c>
      <c r="N9" s="38">
        <f t="shared" si="5"/>
        <v>2112.35</v>
      </c>
      <c r="O9" s="38">
        <f t="shared" si="5"/>
        <v>2112.35</v>
      </c>
      <c r="P9" s="38">
        <f t="shared" si="2"/>
        <v>25348.199999999993</v>
      </c>
      <c r="Q9" s="15"/>
    </row>
    <row r="10" spans="1:17" ht="15.6">
      <c r="B10" s="17" t="s">
        <v>22</v>
      </c>
      <c r="C10" s="38">
        <v>60000</v>
      </c>
      <c r="D10" s="38">
        <f>($C$23*$C$24)/12</f>
        <v>3500</v>
      </c>
      <c r="E10" s="38">
        <f t="shared" ref="E10:O10" si="6">($C$23*$C$24)/12</f>
        <v>3500</v>
      </c>
      <c r="F10" s="38">
        <f t="shared" si="6"/>
        <v>3500</v>
      </c>
      <c r="G10" s="38">
        <f t="shared" si="6"/>
        <v>3500</v>
      </c>
      <c r="H10" s="38">
        <f t="shared" si="6"/>
        <v>3500</v>
      </c>
      <c r="I10" s="38">
        <f t="shared" si="6"/>
        <v>3500</v>
      </c>
      <c r="J10" s="38">
        <f t="shared" si="6"/>
        <v>3500</v>
      </c>
      <c r="K10" s="38">
        <f t="shared" si="6"/>
        <v>3500</v>
      </c>
      <c r="L10" s="38">
        <f t="shared" si="6"/>
        <v>3500</v>
      </c>
      <c r="M10" s="38">
        <f t="shared" si="6"/>
        <v>3500</v>
      </c>
      <c r="N10" s="38">
        <f t="shared" si="6"/>
        <v>3500</v>
      </c>
      <c r="O10" s="38">
        <f t="shared" si="6"/>
        <v>3500</v>
      </c>
      <c r="P10" s="38">
        <f t="shared" si="2"/>
        <v>42000</v>
      </c>
      <c r="Q10" s="15"/>
    </row>
    <row r="11" spans="1:17" ht="15.6">
      <c r="B11" s="17" t="s">
        <v>23</v>
      </c>
      <c r="C11" s="38">
        <v>42800</v>
      </c>
      <c r="D11" s="38">
        <f>$C$25/12</f>
        <v>4700</v>
      </c>
      <c r="E11" s="38">
        <f t="shared" ref="E11:O11" si="7">$C$25/12</f>
        <v>4700</v>
      </c>
      <c r="F11" s="38">
        <f t="shared" si="7"/>
        <v>4700</v>
      </c>
      <c r="G11" s="38">
        <f t="shared" si="7"/>
        <v>4700</v>
      </c>
      <c r="H11" s="38">
        <f t="shared" si="7"/>
        <v>4700</v>
      </c>
      <c r="I11" s="38">
        <f t="shared" si="7"/>
        <v>4700</v>
      </c>
      <c r="J11" s="38">
        <f t="shared" si="7"/>
        <v>4700</v>
      </c>
      <c r="K11" s="38">
        <f t="shared" si="7"/>
        <v>4700</v>
      </c>
      <c r="L11" s="38">
        <f t="shared" si="7"/>
        <v>4700</v>
      </c>
      <c r="M11" s="38">
        <f t="shared" si="7"/>
        <v>4700</v>
      </c>
      <c r="N11" s="38">
        <f t="shared" si="7"/>
        <v>4700</v>
      </c>
      <c r="O11" s="38">
        <f t="shared" si="7"/>
        <v>4700</v>
      </c>
      <c r="P11" s="38">
        <f>SUM(D11:O11)</f>
        <v>56400</v>
      </c>
      <c r="Q11" s="15"/>
    </row>
    <row r="12" spans="1:17" ht="15.6">
      <c r="B12" s="17" t="s">
        <v>24</v>
      </c>
      <c r="C12" s="38">
        <v>3050</v>
      </c>
      <c r="D12" s="38">
        <f t="shared" ref="D12:O12" si="8">($C$12*1+$C$22)/12</f>
        <v>254.16816666666668</v>
      </c>
      <c r="E12" s="38">
        <f t="shared" si="8"/>
        <v>254.16816666666668</v>
      </c>
      <c r="F12" s="38">
        <f t="shared" si="8"/>
        <v>254.16816666666668</v>
      </c>
      <c r="G12" s="38">
        <f t="shared" si="8"/>
        <v>254.16816666666668</v>
      </c>
      <c r="H12" s="38">
        <f t="shared" si="8"/>
        <v>254.16816666666668</v>
      </c>
      <c r="I12" s="38">
        <f t="shared" si="8"/>
        <v>254.16816666666668</v>
      </c>
      <c r="J12" s="38">
        <f t="shared" si="8"/>
        <v>254.16816666666668</v>
      </c>
      <c r="K12" s="38">
        <f t="shared" si="8"/>
        <v>254.16816666666668</v>
      </c>
      <c r="L12" s="38">
        <f t="shared" si="8"/>
        <v>254.16816666666668</v>
      </c>
      <c r="M12" s="38">
        <f t="shared" si="8"/>
        <v>254.16816666666668</v>
      </c>
      <c r="N12" s="38">
        <f t="shared" si="8"/>
        <v>254.16816666666668</v>
      </c>
      <c r="O12" s="38">
        <f t="shared" si="8"/>
        <v>254.16816666666668</v>
      </c>
      <c r="P12" s="38">
        <f t="shared" si="2"/>
        <v>3050.0180000000005</v>
      </c>
      <c r="Q12" s="15"/>
    </row>
    <row r="13" spans="1:17" ht="15.6">
      <c r="B13" s="18" t="s">
        <v>25</v>
      </c>
      <c r="C13" s="39">
        <f>SUM(C5:C12)</f>
        <v>435800</v>
      </c>
      <c r="D13" s="39">
        <f t="shared" ref="D13:O13" si="9">SUM(D5:D12)</f>
        <v>36631.593166666673</v>
      </c>
      <c r="E13" s="39">
        <f t="shared" si="9"/>
        <v>36631.593166666673</v>
      </c>
      <c r="F13" s="39">
        <f t="shared" si="9"/>
        <v>36631.593166666673</v>
      </c>
      <c r="G13" s="39">
        <f t="shared" si="9"/>
        <v>36631.593166666673</v>
      </c>
      <c r="H13" s="39">
        <f t="shared" si="9"/>
        <v>36631.593166666673</v>
      </c>
      <c r="I13" s="39">
        <f t="shared" si="9"/>
        <v>36631.593166666673</v>
      </c>
      <c r="J13" s="39">
        <f t="shared" si="9"/>
        <v>36631.593166666673</v>
      </c>
      <c r="K13" s="39">
        <f t="shared" si="9"/>
        <v>36631.593166666673</v>
      </c>
      <c r="L13" s="39">
        <f t="shared" si="9"/>
        <v>36631.593166666673</v>
      </c>
      <c r="M13" s="39">
        <f t="shared" si="9"/>
        <v>36631.593166666673</v>
      </c>
      <c r="N13" s="39">
        <f t="shared" si="9"/>
        <v>36631.593166666673</v>
      </c>
      <c r="O13" s="39">
        <f t="shared" si="9"/>
        <v>36631.593166666673</v>
      </c>
      <c r="P13" s="39">
        <f>SUM(P5:P12)</f>
        <v>439579.11800000002</v>
      </c>
      <c r="Q13" s="15"/>
    </row>
    <row r="14" spans="1:17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7">
      <c r="B15" s="26" t="s">
        <v>26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7">
      <c r="A16" s="24"/>
      <c r="B16" s="20" t="s">
        <v>27</v>
      </c>
      <c r="C16" s="28">
        <v>10520</v>
      </c>
      <c r="D16" s="20">
        <v>900</v>
      </c>
      <c r="E16" s="20">
        <v>920</v>
      </c>
      <c r="F16" s="20">
        <v>925</v>
      </c>
      <c r="G16" s="20">
        <v>930</v>
      </c>
      <c r="H16" s="20">
        <v>945</v>
      </c>
      <c r="I16" s="20">
        <v>941</v>
      </c>
      <c r="J16" s="20">
        <v>948</v>
      </c>
      <c r="K16" s="20">
        <v>957</v>
      </c>
      <c r="L16" s="20">
        <v>980</v>
      </c>
      <c r="M16" s="20">
        <v>981</v>
      </c>
      <c r="N16" s="20">
        <v>990</v>
      </c>
      <c r="O16" s="20">
        <v>995</v>
      </c>
      <c r="P16" s="27">
        <f>SUM(D16:O16)</f>
        <v>11412</v>
      </c>
      <c r="Q16" s="15"/>
    </row>
    <row r="17" spans="1:17">
      <c r="A17" s="24"/>
      <c r="B17" s="20" t="s">
        <v>28</v>
      </c>
      <c r="C17" s="29">
        <v>20</v>
      </c>
      <c r="D17" s="20">
        <v>20</v>
      </c>
      <c r="E17" s="20">
        <v>20</v>
      </c>
      <c r="F17" s="20">
        <v>20</v>
      </c>
      <c r="G17" s="20">
        <v>20</v>
      </c>
      <c r="H17" s="20">
        <v>21</v>
      </c>
      <c r="I17" s="20">
        <v>21</v>
      </c>
      <c r="J17" s="20">
        <v>21</v>
      </c>
      <c r="K17" s="20">
        <v>21</v>
      </c>
      <c r="L17" s="20">
        <v>21</v>
      </c>
      <c r="M17" s="20">
        <v>21</v>
      </c>
      <c r="N17" s="20">
        <v>21</v>
      </c>
      <c r="O17" s="20">
        <v>21</v>
      </c>
      <c r="P17" s="20">
        <f>SUM(D17:O17)</f>
        <v>248</v>
      </c>
      <c r="Q17" s="15"/>
    </row>
    <row r="18" spans="1:17">
      <c r="B18" s="19"/>
      <c r="C18" s="25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20" spans="1:17">
      <c r="B20" s="21" t="s">
        <v>29</v>
      </c>
      <c r="C20" s="22"/>
      <c r="D20" s="21" t="s">
        <v>30</v>
      </c>
      <c r="E20" s="22"/>
      <c r="F20" s="22"/>
      <c r="G20" s="22"/>
      <c r="H20" s="22"/>
      <c r="I20" s="22"/>
      <c r="J20" s="22"/>
      <c r="K20" s="22"/>
      <c r="L20" s="22"/>
      <c r="M20" s="22"/>
    </row>
    <row r="21" spans="1:17">
      <c r="B21" s="22" t="s">
        <v>31</v>
      </c>
      <c r="C21" s="40">
        <v>2.5999999999999999E-2</v>
      </c>
      <c r="D21" s="43" t="s">
        <v>32</v>
      </c>
      <c r="E21" s="22"/>
      <c r="F21" s="22"/>
      <c r="G21" s="22"/>
      <c r="H21" s="22"/>
      <c r="I21" s="22"/>
      <c r="J21" s="22"/>
      <c r="K21" s="22"/>
      <c r="L21" s="22"/>
      <c r="M21" s="22"/>
    </row>
    <row r="22" spans="1:17">
      <c r="B22" s="22" t="s">
        <v>33</v>
      </c>
      <c r="C22" s="40">
        <v>1.7999999999999999E-2</v>
      </c>
      <c r="D22" s="43" t="s">
        <v>34</v>
      </c>
      <c r="E22" s="22"/>
      <c r="F22" s="22"/>
      <c r="G22" s="22"/>
      <c r="H22" s="22"/>
      <c r="I22" s="22"/>
      <c r="J22" s="22"/>
      <c r="K22" s="22"/>
      <c r="L22" s="22"/>
      <c r="M22" s="22"/>
    </row>
    <row r="23" spans="1:17">
      <c r="B23" s="22" t="s">
        <v>35</v>
      </c>
      <c r="C23" s="41">
        <f>AVERAGE(0.04,0.08)</f>
        <v>0.06</v>
      </c>
      <c r="D23" s="43" t="s">
        <v>36</v>
      </c>
      <c r="E23" s="22"/>
      <c r="F23" s="22"/>
      <c r="G23" s="22"/>
      <c r="H23" s="22"/>
      <c r="I23" s="22"/>
      <c r="J23" s="22"/>
      <c r="K23" s="22"/>
      <c r="L23" s="22"/>
      <c r="M23" s="22"/>
    </row>
    <row r="24" spans="1:17">
      <c r="B24" s="22" t="s">
        <v>37</v>
      </c>
      <c r="C24" s="23">
        <v>700000</v>
      </c>
    </row>
    <row r="25" spans="1:17">
      <c r="B25" s="22" t="s">
        <v>38</v>
      </c>
      <c r="C25" s="42">
        <v>56400</v>
      </c>
    </row>
    <row r="26" spans="1:17">
      <c r="B26" s="22"/>
    </row>
    <row r="27" spans="1:17">
      <c r="B27" s="14" t="s">
        <v>39</v>
      </c>
      <c r="C27" s="46">
        <v>0.28999999999999998</v>
      </c>
    </row>
    <row r="43" spans="17:17">
      <c r="Q43"/>
    </row>
  </sheetData>
  <mergeCells count="1">
    <mergeCell ref="B3:P3"/>
  </mergeCells>
  <hyperlinks>
    <hyperlink ref="D21" r:id="rId1" xr:uid="{50C88333-A1AF-436E-ADC5-9AFFBA5767AD}"/>
    <hyperlink ref="D22" r:id="rId2" xr:uid="{2932FD56-F130-435F-8E11-13BB350B48DD}"/>
    <hyperlink ref="D23" r:id="rId3" xr:uid="{747E4FD8-5DFA-4F9F-B078-A2B6FB8E643D}"/>
  </hyperlinks>
  <pageMargins left="0.7" right="0.7" top="0.75" bottom="0.75" header="0.3" footer="0.3"/>
  <pageSetup orientation="portrait" r:id="rId4"/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5B81-F838-4ECB-94ED-D129C7957EC5}">
  <dimension ref="B3:P27"/>
  <sheetViews>
    <sheetView workbookViewId="0">
      <selection activeCell="O23" sqref="O23"/>
    </sheetView>
  </sheetViews>
  <sheetFormatPr defaultColWidth="8.875" defaultRowHeight="14.45"/>
  <cols>
    <col min="1" max="1" width="8.875" style="10"/>
    <col min="2" max="2" width="27" style="10" customWidth="1"/>
    <col min="3" max="3" width="12.25" style="10" bestFit="1" customWidth="1"/>
    <col min="4" max="14" width="8.875" style="10"/>
    <col min="15" max="15" width="9.875" style="10" bestFit="1" customWidth="1"/>
    <col min="16" max="16384" width="8.875" style="10"/>
  </cols>
  <sheetData>
    <row r="3" spans="2:16" ht="43.35" customHeight="1">
      <c r="B3" s="54" t="s">
        <v>40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</row>
    <row r="5" spans="2:16"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</row>
    <row r="6" spans="2:16">
      <c r="B6" s="20" t="s">
        <v>41</v>
      </c>
      <c r="C6" s="12">
        <v>3200</v>
      </c>
      <c r="D6" s="12">
        <v>3250</v>
      </c>
      <c r="E6" s="12">
        <v>3250</v>
      </c>
      <c r="F6" s="12">
        <v>3260</v>
      </c>
      <c r="G6" s="12">
        <v>3300</v>
      </c>
      <c r="H6" s="12">
        <v>3290</v>
      </c>
      <c r="I6" s="12">
        <v>3350</v>
      </c>
      <c r="J6" s="12">
        <v>3355</v>
      </c>
      <c r="K6" s="12">
        <v>3945</v>
      </c>
      <c r="L6" s="12">
        <v>3950</v>
      </c>
      <c r="M6" s="12">
        <v>4200</v>
      </c>
      <c r="N6" s="12">
        <v>4450</v>
      </c>
      <c r="O6" s="12">
        <f>SUM(C6:N6)</f>
        <v>42800</v>
      </c>
      <c r="P6" s="30"/>
    </row>
    <row r="7" spans="2:16">
      <c r="B7" s="20" t="s">
        <v>27</v>
      </c>
      <c r="C7" s="20">
        <v>900</v>
      </c>
      <c r="D7" s="20">
        <v>920</v>
      </c>
      <c r="E7" s="20">
        <v>925</v>
      </c>
      <c r="F7" s="20">
        <v>930</v>
      </c>
      <c r="G7" s="20">
        <v>945</v>
      </c>
      <c r="H7" s="20">
        <v>941</v>
      </c>
      <c r="I7" s="20">
        <v>948</v>
      </c>
      <c r="J7" s="20">
        <v>957</v>
      </c>
      <c r="K7" s="20">
        <v>980</v>
      </c>
      <c r="L7" s="20">
        <v>981</v>
      </c>
      <c r="M7" s="20">
        <v>990</v>
      </c>
      <c r="N7" s="20">
        <v>995</v>
      </c>
      <c r="O7" s="31">
        <f>SUM(C7:N7)</f>
        <v>11412</v>
      </c>
    </row>
    <row r="8" spans="2:16">
      <c r="B8" s="20" t="s">
        <v>28</v>
      </c>
      <c r="C8" s="20">
        <v>20</v>
      </c>
      <c r="D8" s="20">
        <v>20</v>
      </c>
      <c r="E8" s="20">
        <v>20</v>
      </c>
      <c r="F8" s="20">
        <v>20</v>
      </c>
      <c r="G8" s="20">
        <v>21</v>
      </c>
      <c r="H8" s="20">
        <v>21</v>
      </c>
      <c r="I8" s="20">
        <v>21</v>
      </c>
      <c r="J8" s="20">
        <v>21</v>
      </c>
      <c r="K8" s="20">
        <v>21</v>
      </c>
      <c r="L8" s="20">
        <v>21</v>
      </c>
      <c r="M8" s="20">
        <v>21</v>
      </c>
      <c r="N8" s="20">
        <v>21</v>
      </c>
      <c r="O8" s="20">
        <f>SUM(C8:N8)</f>
        <v>248</v>
      </c>
    </row>
    <row r="11" spans="2:16" ht="17.45" customHeight="1">
      <c r="B11" s="57" t="s">
        <v>42</v>
      </c>
      <c r="C11" s="58"/>
      <c r="D11" s="58"/>
      <c r="E11" s="58"/>
      <c r="F11" s="58"/>
      <c r="G11" s="58"/>
      <c r="H11" s="58"/>
      <c r="I11" s="58"/>
      <c r="J11" s="59"/>
      <c r="K11" s="32"/>
      <c r="L11" s="32"/>
      <c r="M11" s="32"/>
      <c r="N11" s="32"/>
      <c r="O11" s="32"/>
    </row>
    <row r="12" spans="2:16" ht="15" thickBot="1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2:16">
      <c r="B13" s="33" t="s">
        <v>43</v>
      </c>
      <c r="C13" s="33"/>
      <c r="D13" s="34" t="s">
        <v>44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2:16">
      <c r="B14" s="35" t="s">
        <v>45</v>
      </c>
      <c r="C14" s="35">
        <v>0.93837421617497685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2:16">
      <c r="B15" s="36" t="s">
        <v>46</v>
      </c>
      <c r="C15" s="36">
        <v>0.88054616958200227</v>
      </c>
      <c r="D15" s="34" t="s">
        <v>47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2:16">
      <c r="B16" s="35" t="s">
        <v>48</v>
      </c>
      <c r="C16" s="35">
        <v>-1.2222222222222223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2:15">
      <c r="B17" s="35" t="s">
        <v>49</v>
      </c>
      <c r="C17" s="35">
        <v>9.7895738884268333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2:15" ht="15" thickBot="1">
      <c r="B18" s="37" t="s">
        <v>50</v>
      </c>
      <c r="C18" s="37">
        <v>1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2:1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>
      <c r="B20" s="57" t="s">
        <v>51</v>
      </c>
      <c r="C20" s="58"/>
      <c r="D20" s="58"/>
      <c r="E20" s="58"/>
      <c r="F20" s="58"/>
      <c r="G20" s="58"/>
      <c r="H20" s="58"/>
      <c r="I20" s="58"/>
      <c r="J20" s="59"/>
      <c r="K20" s="32"/>
      <c r="L20" s="32"/>
      <c r="M20" s="32"/>
      <c r="N20" s="32"/>
      <c r="O20" s="32"/>
    </row>
    <row r="21" spans="2:15" ht="15" thickBot="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2:15">
      <c r="B22" s="33" t="s">
        <v>43</v>
      </c>
      <c r="C22" s="33"/>
      <c r="D22" s="34" t="s">
        <v>44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2:15">
      <c r="B23" s="35" t="s">
        <v>45</v>
      </c>
      <c r="C23" s="35">
        <v>0.49870437092932424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2:15">
      <c r="B24" s="36" t="s">
        <v>46</v>
      </c>
      <c r="C24" s="36">
        <v>0.24870604958401299</v>
      </c>
      <c r="D24" s="34" t="s">
        <v>52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2:15">
      <c r="B25" s="35" t="s">
        <v>48</v>
      </c>
      <c r="C25" s="35">
        <v>-1.2222222222222223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5">
      <c r="B26" s="35" t="s">
        <v>49</v>
      </c>
      <c r="C26" s="35">
        <v>0.42676910240493282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2:15" ht="15" thickBot="1">
      <c r="B27" s="37" t="s">
        <v>50</v>
      </c>
      <c r="C27" s="37">
        <v>1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</sheetData>
  <mergeCells count="3">
    <mergeCell ref="B3:O3"/>
    <mergeCell ref="B11:J11"/>
    <mergeCell ref="B20:J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ce645488-6fd6-46e5-8e0c-bbe6f151e32e" xsi:nil="true"/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C6ECEE-7ECA-4CBA-B943-2AA2807333BF}"/>
</file>

<file path=customXml/itemProps2.xml><?xml version="1.0" encoding="utf-8"?>
<ds:datastoreItem xmlns:ds="http://schemas.openxmlformats.org/officeDocument/2006/customXml" ds:itemID="{51F9C1EA-3C9C-4664-9F9E-A0A0640CB866}"/>
</file>

<file path=customXml/itemProps3.xml><?xml version="1.0" encoding="utf-8"?>
<ds:datastoreItem xmlns:ds="http://schemas.openxmlformats.org/officeDocument/2006/customXml" ds:itemID="{C480A8FD-F838-4E0C-B3F0-C22A81619ADF}"/>
</file>

<file path=docProps/app.xml><?xml version="1.0" encoding="utf-8"?>
<Properties xmlns="http://schemas.openxmlformats.org/officeDocument/2006/extended-properties" xmlns:vt="http://schemas.openxmlformats.org/officeDocument/2006/docPropsVTypes">
  <Template>TM03987162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Joelle Twigden</cp:lastModifiedBy>
  <cp:revision/>
  <dcterms:created xsi:type="dcterms:W3CDTF">2019-06-15T11:33:04Z</dcterms:created>
  <dcterms:modified xsi:type="dcterms:W3CDTF">2022-12-21T02:46:24Z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2022-08-25T06:13:37Z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21147e21-5d1c-44f6-87c9-a88fb5e68d9f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