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0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yacg-my.sharepoint.com/personal/orshy_fekete_up_education/Documents/Documents/CIV Enterpreneurship/Module 5_ BSBESB403/Final assessments_BSBESB403/"/>
    </mc:Choice>
  </mc:AlternateContent>
  <xr:revisionPtr revIDLastSave="0" documentId="8_{0A5DDA4C-4219-44D6-A8D5-9E38FF8C1C64}" xr6:coauthVersionLast="47" xr6:coauthVersionMax="47" xr10:uidLastSave="{00000000-0000-0000-0000-000000000000}"/>
  <bookViews>
    <workbookView minimized="1" xWindow="3810" yWindow="1050" windowWidth="14400" windowHeight="7360" tabRatio="727" firstSheet="3" xr2:uid="{00000000-000D-0000-FFFF-FFFF00000000}"/>
  </bookViews>
  <sheets>
    <sheet name="Cover" sheetId="7" r:id="rId1"/>
    <sheet name="Balance Sheet" sheetId="12" r:id="rId2"/>
    <sheet name="Cash Flow Projections" sheetId="1" r:id="rId3"/>
    <sheet name="Monthly Budget Targets" sheetId="11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1" l="1"/>
  <c r="C17" i="12"/>
  <c r="C16" i="12"/>
  <c r="H24" i="1"/>
  <c r="G24" i="1"/>
  <c r="F24" i="1"/>
  <c r="E24" i="1"/>
  <c r="D24" i="1"/>
  <c r="C24" i="1"/>
  <c r="H23" i="1"/>
  <c r="G23" i="1"/>
  <c r="F23" i="1"/>
  <c r="E23" i="1"/>
  <c r="D23" i="1"/>
  <c r="C23" i="1"/>
  <c r="H21" i="1"/>
  <c r="G21" i="1"/>
  <c r="F21" i="1"/>
  <c r="E21" i="1"/>
  <c r="D21" i="1"/>
  <c r="C21" i="1"/>
  <c r="H11" i="1"/>
  <c r="G11" i="1"/>
  <c r="F11" i="1"/>
  <c r="E11" i="1"/>
  <c r="D11" i="1"/>
  <c r="C11" i="1"/>
  <c r="C25" i="1" s="1"/>
  <c r="H7" i="1"/>
  <c r="G7" i="1"/>
  <c r="F7" i="1"/>
  <c r="E7" i="1"/>
  <c r="D7" i="1"/>
  <c r="C7" i="1"/>
  <c r="N18" i="11"/>
  <c r="M18" i="11"/>
  <c r="L18" i="11"/>
  <c r="K18" i="11"/>
  <c r="J18" i="11"/>
  <c r="I18" i="11"/>
  <c r="H18" i="11"/>
  <c r="G18" i="11"/>
  <c r="F18" i="11"/>
  <c r="E18" i="11"/>
  <c r="D18" i="11"/>
  <c r="C18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O10" i="11"/>
  <c r="O11" i="11"/>
  <c r="O12" i="11"/>
  <c r="O13" i="11"/>
  <c r="O14" i="11"/>
  <c r="O15" i="11"/>
  <c r="O17" i="11"/>
  <c r="O19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N5" i="11"/>
  <c r="M5" i="11"/>
  <c r="L5" i="11"/>
  <c r="K5" i="11"/>
  <c r="J5" i="11"/>
  <c r="I5" i="11"/>
  <c r="H5" i="11"/>
  <c r="G5" i="11"/>
  <c r="F5" i="11"/>
  <c r="E5" i="11"/>
  <c r="D5" i="11"/>
  <c r="N6" i="11"/>
  <c r="M6" i="11"/>
  <c r="L6" i="11"/>
  <c r="K6" i="11"/>
  <c r="K7" i="11" s="1"/>
  <c r="J6" i="11"/>
  <c r="I6" i="11"/>
  <c r="H6" i="11"/>
  <c r="G6" i="11"/>
  <c r="G7" i="11" s="1"/>
  <c r="F6" i="11"/>
  <c r="E6" i="11"/>
  <c r="D6" i="11"/>
  <c r="C6" i="11"/>
  <c r="O9" i="11"/>
  <c r="C10" i="12"/>
  <c r="E7" i="11"/>
  <c r="C27" i="12"/>
  <c r="C23" i="12"/>
  <c r="N7" i="11" l="1"/>
  <c r="J7" i="11"/>
  <c r="C7" i="11"/>
  <c r="F7" i="11"/>
  <c r="M7" i="11"/>
  <c r="I7" i="11"/>
  <c r="C22" i="11"/>
  <c r="H22" i="11"/>
  <c r="O16" i="11"/>
  <c r="I22" i="11"/>
  <c r="M22" i="11"/>
  <c r="D7" i="11"/>
  <c r="H7" i="11"/>
  <c r="G22" i="11"/>
  <c r="L7" i="11"/>
  <c r="K22" i="11"/>
  <c r="O20" i="11"/>
  <c r="D22" i="11"/>
  <c r="L22" i="11"/>
  <c r="E22" i="11"/>
  <c r="F22" i="11"/>
  <c r="J22" i="11"/>
  <c r="N22" i="11"/>
  <c r="O18" i="11"/>
  <c r="O21" i="11"/>
  <c r="C28" i="12"/>
  <c r="C32" i="12"/>
  <c r="O7" i="11" l="1"/>
  <c r="O22" i="11"/>
  <c r="C30" i="12"/>
  <c r="K23" i="11" l="1"/>
  <c r="G23" i="11"/>
  <c r="C23" i="11"/>
  <c r="M23" i="11"/>
  <c r="L23" i="11"/>
  <c r="I23" i="11"/>
  <c r="H23" i="11"/>
  <c r="E23" i="11"/>
  <c r="D23" i="11"/>
  <c r="O6" i="11"/>
  <c r="O5" i="11"/>
  <c r="F23" i="11" l="1"/>
  <c r="J23" i="11"/>
  <c r="N23" i="11"/>
  <c r="O23" i="11" l="1"/>
  <c r="G8" i="1" l="1"/>
  <c r="F8" i="1"/>
  <c r="E8" i="1"/>
  <c r="E25" i="1"/>
  <c r="E27" i="1" s="1"/>
  <c r="F25" i="1"/>
  <c r="C8" i="1"/>
  <c r="D8" i="1"/>
  <c r="D25" i="1"/>
  <c r="G25" i="1"/>
  <c r="G27" i="1" s="1"/>
  <c r="H8" i="1"/>
  <c r="H25" i="1"/>
  <c r="C28" i="1" l="1"/>
  <c r="C27" i="1"/>
  <c r="D5" i="1"/>
  <c r="D28" i="1" s="1"/>
  <c r="E5" i="1" s="1"/>
  <c r="E28" i="1" s="1"/>
  <c r="F5" i="1" s="1"/>
  <c r="F28" i="1" s="1"/>
  <c r="G5" i="1" s="1"/>
  <c r="G28" i="1" s="1"/>
  <c r="H5" i="1" s="1"/>
  <c r="H28" i="1" s="1"/>
  <c r="F27" i="1"/>
  <c r="D27" i="1"/>
  <c r="H27" i="1"/>
</calcChain>
</file>

<file path=xl/sharedStrings.xml><?xml version="1.0" encoding="utf-8"?>
<sst xmlns="http://schemas.openxmlformats.org/spreadsheetml/2006/main" count="99" uniqueCount="74">
  <si>
    <r>
      <t xml:space="preserve">Trend Home Office Desks
Financial Plan
202X
Student's Name: _______________________
</t>
    </r>
    <r>
      <rPr>
        <b/>
        <sz val="20"/>
        <color rgb="FFFF0000"/>
        <rFont val="Calibri"/>
        <family val="2"/>
        <scheme val="minor"/>
      </rPr>
      <t>ASSESSOR GUIDE</t>
    </r>
  </si>
  <si>
    <t xml:space="preserve">Balance sheet for Trend Home Office Desks </t>
  </si>
  <si>
    <t>202X</t>
  </si>
  <si>
    <t>Current assets</t>
  </si>
  <si>
    <t>Cash</t>
  </si>
  <si>
    <t>Petty cash</t>
  </si>
  <si>
    <t>Accounts receivable</t>
  </si>
  <si>
    <t>Inventory</t>
  </si>
  <si>
    <t>Pre-paid expenses</t>
  </si>
  <si>
    <t>Total</t>
  </si>
  <si>
    <t>Non-current assets</t>
  </si>
  <si>
    <t>Furniture and fitout</t>
  </si>
  <si>
    <t>Vehicles</t>
  </si>
  <si>
    <t>Equipment/tools</t>
  </si>
  <si>
    <t>Computer equipment</t>
  </si>
  <si>
    <t>TOTAL ASSETS</t>
  </si>
  <si>
    <t>Current/short-term liabilities</t>
  </si>
  <si>
    <t>Credit cards payable</t>
  </si>
  <si>
    <t>Accounts payable</t>
  </si>
  <si>
    <t>Interest payable</t>
  </si>
  <si>
    <t>Accrued wages</t>
  </si>
  <si>
    <t>Long-term liabilities</t>
  </si>
  <si>
    <t>Loans</t>
  </si>
  <si>
    <t>Equipment finance</t>
  </si>
  <si>
    <t>TOTAL LIABILITIES</t>
  </si>
  <si>
    <t>NET ASSETS (NET WORTH)</t>
  </si>
  <si>
    <t>WORKING CAPITAL</t>
  </si>
  <si>
    <t>Assumptions:</t>
  </si>
  <si>
    <t xml:space="preserve"> Figures include GST.</t>
  </si>
  <si>
    <t>Cash Flow Projections for Trend Home Office Desks in 202X</t>
  </si>
  <si>
    <t>July</t>
  </si>
  <si>
    <t>August</t>
  </si>
  <si>
    <t>September</t>
  </si>
  <si>
    <t>October</t>
  </si>
  <si>
    <t>November</t>
  </si>
  <si>
    <t>December</t>
  </si>
  <si>
    <t>OPENING BALANCE</t>
  </si>
  <si>
    <t>Cash incoming</t>
  </si>
  <si>
    <t>Sales</t>
  </si>
  <si>
    <t>Total incoming</t>
  </si>
  <si>
    <t>Cash outgoing</t>
  </si>
  <si>
    <t>Purchases (Stock etc)</t>
  </si>
  <si>
    <t>Register business name</t>
  </si>
  <si>
    <t xml:space="preserve">Domain name </t>
  </si>
  <si>
    <t xml:space="preserve">Internet </t>
  </si>
  <si>
    <t>Telephone</t>
  </si>
  <si>
    <t>Website development</t>
  </si>
  <si>
    <t>Ordering and Accounting Software</t>
  </si>
  <si>
    <t>Stationery and office supplies</t>
  </si>
  <si>
    <t>Advertising and marketing</t>
  </si>
  <si>
    <t>Business Insurance</t>
  </si>
  <si>
    <t>Utilities (electricity, gas, water)</t>
  </si>
  <si>
    <t>Lease/loan payments</t>
  </si>
  <si>
    <t>Rent and rates</t>
  </si>
  <si>
    <t>Wages (including PAYG)</t>
  </si>
  <si>
    <t>Total outgoing</t>
  </si>
  <si>
    <t>Monthly cash balance</t>
  </si>
  <si>
    <t>CLOSING BALANCE</t>
  </si>
  <si>
    <t xml:space="preserve"> All figures are GST inclusive.</t>
  </si>
  <si>
    <t>Monthly Budget Targets for Trend Home Office Desks</t>
  </si>
  <si>
    <t xml:space="preserve">November </t>
  </si>
  <si>
    <t>January</t>
  </si>
  <si>
    <t>February</t>
  </si>
  <si>
    <t>March</t>
  </si>
  <si>
    <t>April</t>
  </si>
  <si>
    <t>May</t>
  </si>
  <si>
    <t>June</t>
  </si>
  <si>
    <t>Yearly total</t>
  </si>
  <si>
    <t>Less cost of goods sold</t>
  </si>
  <si>
    <t xml:space="preserve">Gross profit/net sales </t>
  </si>
  <si>
    <t>Expenses</t>
  </si>
  <si>
    <t>Total expenses</t>
  </si>
  <si>
    <t>NET PROFIT (net income)</t>
  </si>
  <si>
    <t>Figures excludes Income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</si>
</sst>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&quot;$&quot;#,##0"/>
  </numFmts>
  <fonts count="20">
    <font>
      <sz val="10"/>
      <name val="Arial"/>
    </font>
    <font>
      <sz val="8"/>
      <name val="Arial"/>
      <family val="2"/>
    </font>
    <font>
      <sz val="18"/>
      <name val="Verdana"/>
      <family val="2"/>
    </font>
    <font>
      <b/>
      <sz val="10"/>
      <name val="Verdana"/>
      <family val="2"/>
    </font>
    <font>
      <sz val="10"/>
      <name val="Arial"/>
      <family val="2"/>
    </font>
    <font>
      <sz val="10"/>
      <name val="Arial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4" tint="-0.249977111117893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indexed="63"/>
      <name val="Calibri"/>
      <family val="2"/>
      <scheme val="minor"/>
    </font>
    <font>
      <sz val="10"/>
      <color indexed="63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4" tint="0.79998168889431442"/>
        <bgColor indexed="9"/>
      </patternFill>
    </fill>
    <fill>
      <patternFill patternType="solid">
        <fgColor theme="0" tint="-4.9989318521683403E-2"/>
        <bgColor indexed="9"/>
      </patternFill>
    </fill>
  </fills>
  <borders count="25">
    <border>
      <left/>
      <right/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9"/>
      </left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double">
        <color theme="3" tint="0.39994506668294322"/>
      </left>
      <right/>
      <top style="double">
        <color theme="3" tint="0.39994506668294322"/>
      </top>
      <bottom/>
      <diagonal/>
    </border>
    <border>
      <left/>
      <right/>
      <top style="double">
        <color theme="3" tint="0.39994506668294322"/>
      </top>
      <bottom/>
      <diagonal/>
    </border>
    <border>
      <left/>
      <right style="double">
        <color theme="3" tint="0.39994506668294322"/>
      </right>
      <top style="double">
        <color theme="3" tint="0.39994506668294322"/>
      </top>
      <bottom/>
      <diagonal/>
    </border>
    <border>
      <left style="double">
        <color theme="3" tint="0.39994506668294322"/>
      </left>
      <right/>
      <top/>
      <bottom/>
      <diagonal/>
    </border>
    <border>
      <left/>
      <right style="double">
        <color theme="3" tint="0.39994506668294322"/>
      </right>
      <top/>
      <bottom/>
      <diagonal/>
    </border>
    <border>
      <left style="double">
        <color theme="3" tint="0.39994506668294322"/>
      </left>
      <right/>
      <top/>
      <bottom style="double">
        <color theme="3" tint="0.39994506668294322"/>
      </bottom>
      <diagonal/>
    </border>
    <border>
      <left/>
      <right/>
      <top/>
      <bottom style="double">
        <color theme="3" tint="0.39994506668294322"/>
      </bottom>
      <diagonal/>
    </border>
    <border>
      <left/>
      <right style="double">
        <color theme="3" tint="0.39994506668294322"/>
      </right>
      <top/>
      <bottom style="double">
        <color theme="3" tint="0.39994506668294322"/>
      </bottom>
      <diagonal/>
    </border>
    <border>
      <left style="medium">
        <color theme="0"/>
      </left>
      <right/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66">
    <xf numFmtId="0" fontId="0" fillId="0" borderId="0" xfId="0"/>
    <xf numFmtId="0" fontId="0" fillId="0" borderId="3" xfId="0" applyBorder="1"/>
    <xf numFmtId="0" fontId="4" fillId="0" borderId="3" xfId="0" applyFont="1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5" xfId="0" applyBorder="1"/>
    <xf numFmtId="0" fontId="0" fillId="3" borderId="0" xfId="0" applyFill="1"/>
    <xf numFmtId="0" fontId="8" fillId="3" borderId="8" xfId="0" applyFont="1" applyFill="1" applyBorder="1" applyAlignment="1">
      <alignment vertical="center"/>
    </xf>
    <xf numFmtId="0" fontId="8" fillId="3" borderId="0" xfId="0" applyFont="1" applyFill="1"/>
    <xf numFmtId="0" fontId="9" fillId="3" borderId="0" xfId="0" applyFont="1" applyFill="1"/>
    <xf numFmtId="0" fontId="10" fillId="3" borderId="0" xfId="0" applyFont="1" applyFill="1"/>
    <xf numFmtId="0" fontId="9" fillId="3" borderId="9" xfId="0" applyFont="1" applyFill="1" applyBorder="1"/>
    <xf numFmtId="0" fontId="9" fillId="3" borderId="10" xfId="0" applyFont="1" applyFill="1" applyBorder="1"/>
    <xf numFmtId="0" fontId="12" fillId="3" borderId="11" xfId="0" applyFont="1" applyFill="1" applyBorder="1" applyAlignment="1">
      <alignment horizontal="left" vertical="center" wrapText="1"/>
    </xf>
    <xf numFmtId="165" fontId="9" fillId="3" borderId="1" xfId="0" applyNumberFormat="1" applyFont="1" applyFill="1" applyBorder="1" applyAlignment="1">
      <alignment vertical="center" wrapText="1"/>
    </xf>
    <xf numFmtId="165" fontId="9" fillId="3" borderId="0" xfId="0" applyNumberFormat="1" applyFont="1" applyFill="1" applyAlignment="1">
      <alignment vertical="center" wrapText="1"/>
    </xf>
    <xf numFmtId="0" fontId="10" fillId="4" borderId="9" xfId="0" applyFont="1" applyFill="1" applyBorder="1" applyAlignment="1">
      <alignment horizontal="center" vertical="center"/>
    </xf>
    <xf numFmtId="165" fontId="13" fillId="6" borderId="13" xfId="0" applyNumberFormat="1" applyFont="1" applyFill="1" applyBorder="1" applyAlignment="1">
      <alignment horizontal="left" vertical="center" wrapText="1"/>
    </xf>
    <xf numFmtId="0" fontId="4" fillId="3" borderId="13" xfId="0" applyFont="1" applyFill="1" applyBorder="1" applyAlignment="1">
      <alignment horizontal="left"/>
    </xf>
    <xf numFmtId="165" fontId="14" fillId="6" borderId="2" xfId="0" applyNumberFormat="1" applyFont="1" applyFill="1" applyBorder="1" applyAlignment="1" applyProtection="1">
      <alignment horizontal="left" vertical="center" wrapText="1" indent="1"/>
      <protection locked="0"/>
    </xf>
    <xf numFmtId="165" fontId="14" fillId="7" borderId="1" xfId="0" applyNumberFormat="1" applyFont="1" applyFill="1" applyBorder="1" applyAlignment="1" applyProtection="1">
      <alignment vertical="center" wrapText="1"/>
      <protection locked="0"/>
    </xf>
    <xf numFmtId="165" fontId="9" fillId="6" borderId="2" xfId="0" applyNumberFormat="1" applyFont="1" applyFill="1" applyBorder="1" applyAlignment="1" applyProtection="1">
      <alignment horizontal="left" vertical="center" wrapText="1" indent="1"/>
      <protection locked="0"/>
    </xf>
    <xf numFmtId="0" fontId="15" fillId="3" borderId="2" xfId="0" applyFont="1" applyFill="1" applyBorder="1" applyAlignment="1">
      <alignment horizontal="left" vertical="center" wrapText="1" indent="1"/>
    </xf>
    <xf numFmtId="165" fontId="13" fillId="8" borderId="1" xfId="0" applyNumberFormat="1" applyFont="1" applyFill="1" applyBorder="1" applyAlignment="1">
      <alignment vertical="center" wrapText="1"/>
    </xf>
    <xf numFmtId="165" fontId="13" fillId="6" borderId="2" xfId="0" applyNumberFormat="1" applyFont="1" applyFill="1" applyBorder="1" applyAlignment="1">
      <alignment vertical="center" wrapText="1"/>
    </xf>
    <xf numFmtId="0" fontId="15" fillId="3" borderId="2" xfId="0" applyFont="1" applyFill="1" applyBorder="1" applyAlignment="1">
      <alignment vertical="center" wrapText="1"/>
    </xf>
    <xf numFmtId="165" fontId="13" fillId="6" borderId="2" xfId="0" applyNumberFormat="1" applyFont="1" applyFill="1" applyBorder="1" applyAlignment="1" applyProtection="1">
      <alignment horizontal="left" vertical="center" wrapText="1" indent="1"/>
      <protection locked="0"/>
    </xf>
    <xf numFmtId="0" fontId="9" fillId="3" borderId="0" xfId="0" applyFont="1" applyFill="1" applyProtection="1">
      <protection locked="0"/>
    </xf>
    <xf numFmtId="0" fontId="15" fillId="3" borderId="0" xfId="0" applyFont="1" applyFill="1" applyAlignment="1">
      <alignment vertical="center" wrapText="1"/>
    </xf>
    <xf numFmtId="0" fontId="16" fillId="3" borderId="9" xfId="0" applyFont="1" applyFill="1" applyBorder="1" applyAlignment="1" applyProtection="1">
      <alignment vertical="center"/>
      <protection locked="0"/>
    </xf>
    <xf numFmtId="165" fontId="13" fillId="3" borderId="9" xfId="0" applyNumberFormat="1" applyFont="1" applyFill="1" applyBorder="1" applyAlignment="1" applyProtection="1">
      <alignment horizontal="left" wrapText="1"/>
      <protection locked="0"/>
    </xf>
    <xf numFmtId="0" fontId="9" fillId="3" borderId="9" xfId="0" applyFont="1" applyFill="1" applyBorder="1" applyAlignment="1" applyProtection="1">
      <alignment horizontal="left" indent="1"/>
      <protection locked="0"/>
    </xf>
    <xf numFmtId="0" fontId="11" fillId="4" borderId="12" xfId="0" applyFont="1" applyFill="1" applyBorder="1" applyAlignment="1">
      <alignment horizontal="center" vertical="center" wrapText="1"/>
    </xf>
    <xf numFmtId="0" fontId="2" fillId="0" borderId="3" xfId="0" applyFont="1" applyBorder="1" applyProtection="1">
      <protection locked="0"/>
    </xf>
    <xf numFmtId="0" fontId="11" fillId="4" borderId="3" xfId="0" applyFont="1" applyFill="1" applyBorder="1" applyAlignment="1">
      <alignment horizontal="center" vertical="center" wrapText="1"/>
    </xf>
    <xf numFmtId="0" fontId="3" fillId="0" borderId="3" xfId="0" applyFont="1" applyBorder="1"/>
    <xf numFmtId="165" fontId="14" fillId="7" borderId="1" xfId="0" applyNumberFormat="1" applyFont="1" applyFill="1" applyBorder="1" applyAlignment="1">
      <alignment vertical="center" wrapText="1"/>
    </xf>
    <xf numFmtId="0" fontId="7" fillId="3" borderId="0" xfId="0" applyFont="1" applyFill="1" applyAlignment="1">
      <alignment horizontal="left" indent="1"/>
    </xf>
    <xf numFmtId="164" fontId="6" fillId="2" borderId="9" xfId="1" applyFont="1" applyFill="1" applyBorder="1"/>
    <xf numFmtId="0" fontId="6" fillId="3" borderId="0" xfId="0" applyFont="1" applyFill="1" applyAlignment="1">
      <alignment horizontal="left" indent="1"/>
    </xf>
    <xf numFmtId="164" fontId="6" fillId="5" borderId="9" xfId="1" applyFont="1" applyFill="1" applyBorder="1"/>
    <xf numFmtId="0" fontId="6" fillId="3" borderId="0" xfId="0" applyFont="1" applyFill="1"/>
    <xf numFmtId="0" fontId="7" fillId="0" borderId="9" xfId="0" applyFont="1" applyBorder="1"/>
    <xf numFmtId="0" fontId="7" fillId="3" borderId="0" xfId="0" applyFont="1" applyFill="1"/>
    <xf numFmtId="0" fontId="16" fillId="3" borderId="0" xfId="0" applyFont="1" applyFill="1" applyAlignment="1" applyProtection="1">
      <alignment vertical="center"/>
      <protection locked="0"/>
    </xf>
    <xf numFmtId="0" fontId="9" fillId="3" borderId="0" xfId="0" applyFont="1" applyFill="1" applyAlignment="1" applyProtection="1">
      <alignment horizontal="left" indent="1"/>
      <protection locked="0"/>
    </xf>
    <xf numFmtId="165" fontId="17" fillId="8" borderId="1" xfId="0" applyNumberFormat="1" applyFont="1" applyFill="1" applyBorder="1" applyAlignment="1">
      <alignment vertical="center" wrapText="1"/>
    </xf>
    <xf numFmtId="165" fontId="17" fillId="5" borderId="1" xfId="0" applyNumberFormat="1" applyFont="1" applyFill="1" applyBorder="1" applyAlignment="1">
      <alignment vertical="center" wrapText="1"/>
    </xf>
    <xf numFmtId="165" fontId="18" fillId="7" borderId="1" xfId="0" applyNumberFormat="1" applyFont="1" applyFill="1" applyBorder="1" applyAlignment="1" applyProtection="1">
      <alignment vertical="center" wrapText="1"/>
      <protection locked="0"/>
    </xf>
    <xf numFmtId="164" fontId="18" fillId="2" borderId="9" xfId="1" applyFont="1" applyFill="1" applyBorder="1"/>
    <xf numFmtId="44" fontId="0" fillId="0" borderId="3" xfId="0" applyNumberFormat="1" applyBorder="1"/>
    <xf numFmtId="0" fontId="8" fillId="3" borderId="16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0" fontId="8" fillId="3" borderId="15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14" xfId="0" applyFont="1" applyFill="1" applyBorder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EAEAEA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0</xdr:row>
      <xdr:rowOff>0</xdr:rowOff>
    </xdr:from>
    <xdr:to>
      <xdr:col>5</xdr:col>
      <xdr:colOff>495300</xdr:colOff>
      <xdr:row>0</xdr:row>
      <xdr:rowOff>885825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46B52FC-EDF6-9623-026D-35E5D82857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550" y="0"/>
          <a:ext cx="2952750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1"/>
  <sheetViews>
    <sheetView tabSelected="1" workbookViewId="0">
      <selection activeCell="A2" sqref="A2:XFD6"/>
    </sheetView>
  </sheetViews>
  <sheetFormatPr defaultColWidth="9.140625" defaultRowHeight="12.6"/>
  <cols>
    <col min="1" max="16384" width="9.140625" style="1"/>
  </cols>
  <sheetData>
    <row r="1" spans="1:20" ht="78" customHeight="1"/>
    <row r="2" spans="1:20" ht="12.95" thickBot="1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20" ht="12.75" customHeight="1">
      <c r="A3" s="3"/>
      <c r="B3" s="52" t="s">
        <v>0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4"/>
      <c r="T3" s="4"/>
    </row>
    <row r="4" spans="1:20" ht="26.25" customHeight="1">
      <c r="A4" s="3"/>
      <c r="B4" s="55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7"/>
      <c r="T4" s="4"/>
    </row>
    <row r="5" spans="1:20" ht="26.25" customHeight="1">
      <c r="A5" s="3"/>
      <c r="B5" s="55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7"/>
      <c r="T5" s="4"/>
    </row>
    <row r="6" spans="1:20" ht="26.25" customHeight="1">
      <c r="A6" s="3"/>
      <c r="B6" s="55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7"/>
      <c r="T6" s="4"/>
    </row>
    <row r="7" spans="1:20" ht="26.25" customHeight="1">
      <c r="A7" s="3"/>
      <c r="B7" s="55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7"/>
      <c r="T7" s="4"/>
    </row>
    <row r="8" spans="1:20" ht="26.25" customHeight="1">
      <c r="A8" s="3"/>
      <c r="B8" s="55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7"/>
      <c r="T8" s="4"/>
    </row>
    <row r="9" spans="1:20" ht="26.25" customHeight="1">
      <c r="A9" s="3"/>
      <c r="B9" s="55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7"/>
      <c r="T9" s="4"/>
    </row>
    <row r="10" spans="1:20" ht="26.25" customHeight="1">
      <c r="A10" s="3"/>
      <c r="B10" s="55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7"/>
      <c r="T10" s="4"/>
    </row>
    <row r="11" spans="1:20" ht="26.25" customHeight="1">
      <c r="A11" s="3"/>
      <c r="B11" s="55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7"/>
      <c r="T11" s="4"/>
    </row>
    <row r="12" spans="1:20" ht="26.25" customHeight="1">
      <c r="A12" s="3"/>
      <c r="B12" s="55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7"/>
      <c r="T12" s="4"/>
    </row>
    <row r="13" spans="1:20" ht="26.25" customHeight="1">
      <c r="A13" s="3"/>
      <c r="B13" s="55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7"/>
      <c r="T13" s="4"/>
    </row>
    <row r="14" spans="1:20" ht="26.25" customHeight="1">
      <c r="A14" s="3"/>
      <c r="B14" s="55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7"/>
      <c r="T14" s="4"/>
    </row>
    <row r="15" spans="1:20" ht="26.25" customHeight="1">
      <c r="A15" s="3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7"/>
      <c r="T15" s="4"/>
    </row>
    <row r="16" spans="1:20" ht="26.25" customHeight="1">
      <c r="A16" s="3"/>
      <c r="B16" s="55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7"/>
      <c r="T16" s="4"/>
    </row>
    <row r="17" spans="1:20" ht="26.25" customHeight="1">
      <c r="A17" s="3"/>
      <c r="B17" s="55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7"/>
      <c r="T17" s="4"/>
    </row>
    <row r="18" spans="1:20" ht="26.25" customHeight="1">
      <c r="A18" s="3"/>
      <c r="B18" s="55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7"/>
      <c r="T18" s="4"/>
    </row>
    <row r="19" spans="1:20" ht="26.25" customHeight="1">
      <c r="A19" s="3"/>
      <c r="B19" s="55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7"/>
      <c r="T19" s="4"/>
    </row>
    <row r="20" spans="1:20" ht="26.25" customHeight="1">
      <c r="A20" s="3"/>
      <c r="B20" s="55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7"/>
      <c r="T20" s="4"/>
    </row>
    <row r="21" spans="1:20" ht="26.25" customHeight="1" thickBot="1">
      <c r="A21" s="3"/>
      <c r="B21" s="58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60"/>
      <c r="T21" s="4"/>
    </row>
    <row r="22" spans="1:20" ht="26.25" customHeight="1" thickTop="1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6"/>
    </row>
    <row r="23" spans="1:20" ht="26.25" customHeight="1"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</row>
    <row r="24" spans="1:20" ht="26.25" customHeight="1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</row>
    <row r="25" spans="1:20" ht="26.25" customHeight="1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</row>
    <row r="26" spans="1:20" ht="26.25" customHeight="1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</row>
    <row r="27" spans="1:20" ht="26.25" customHeight="1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</row>
    <row r="28" spans="1:20" ht="26.25" customHeight="1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</row>
    <row r="29" spans="1:20" ht="26.25" customHeight="1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</row>
    <row r="30" spans="1:20" ht="26.25" customHeight="1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</row>
    <row r="31" spans="1:20" ht="26.25" customHeight="1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</row>
    <row r="32" spans="1:20" ht="26.25" customHeight="1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</row>
    <row r="33" spans="2:18" ht="26.25" customHeight="1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</row>
    <row r="34" spans="2:18" ht="26.25" customHeight="1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</row>
    <row r="35" spans="2:18" ht="26.25" customHeight="1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</row>
    <row r="36" spans="2:18" ht="26.25" customHeight="1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</row>
    <row r="37" spans="2:18" ht="12.75"/>
    <row r="38" spans="2:18" ht="12.75"/>
    <row r="39" spans="2:18" ht="12.75"/>
    <row r="40" spans="2:18" ht="12.75"/>
    <row r="41" spans="2:18" ht="12.75"/>
  </sheetData>
  <mergeCells count="1">
    <mergeCell ref="B3:S2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5"/>
  <sheetViews>
    <sheetView topLeftCell="A12" workbookViewId="0">
      <selection activeCell="C10" sqref="C10"/>
    </sheetView>
  </sheetViews>
  <sheetFormatPr defaultColWidth="9.140625" defaultRowHeight="12.6"/>
  <cols>
    <col min="1" max="1" width="9.140625" style="1"/>
    <col min="2" max="2" width="27.42578125" style="1" customWidth="1"/>
    <col min="3" max="3" width="12.42578125" style="1" customWidth="1"/>
    <col min="4" max="16384" width="9.140625" style="1"/>
  </cols>
  <sheetData>
    <row r="1" spans="1:11" ht="12.95" thickBot="1"/>
    <row r="2" spans="1:11" ht="27" customHeight="1" thickBot="1">
      <c r="A2" s="12"/>
      <c r="B2" s="61" t="s">
        <v>1</v>
      </c>
      <c r="C2" s="62"/>
      <c r="D2" s="62"/>
      <c r="E2" s="62"/>
      <c r="F2" s="62"/>
      <c r="G2" s="62"/>
      <c r="H2" s="62"/>
      <c r="I2" s="62"/>
      <c r="J2" s="62"/>
      <c r="K2" s="63"/>
    </row>
    <row r="3" spans="1:11" ht="18.95" thickBot="1">
      <c r="A3" s="13"/>
      <c r="B3" s="14"/>
      <c r="C3" s="33" t="s">
        <v>2</v>
      </c>
    </row>
    <row r="4" spans="1:11" s="2" customFormat="1" ht="32.1" customHeight="1" thickBot="1">
      <c r="A4" s="12"/>
      <c r="B4" s="18" t="s">
        <v>3</v>
      </c>
      <c r="C4" s="19"/>
    </row>
    <row r="5" spans="1:11" s="2" customFormat="1" ht="12.95" customHeight="1" thickBot="1">
      <c r="A5" s="12"/>
      <c r="B5" s="20" t="s">
        <v>4</v>
      </c>
      <c r="C5" s="21">
        <v>1375</v>
      </c>
    </row>
    <row r="6" spans="1:11" s="2" customFormat="1" ht="12.95" customHeight="1" thickBot="1">
      <c r="A6" s="12"/>
      <c r="B6" s="20" t="s">
        <v>5</v>
      </c>
      <c r="C6" s="21">
        <v>200</v>
      </c>
    </row>
    <row r="7" spans="1:11" s="2" customFormat="1" ht="12.95" customHeight="1" thickBot="1">
      <c r="A7" s="12"/>
      <c r="B7" s="22" t="s">
        <v>6</v>
      </c>
      <c r="C7" s="21">
        <v>96076</v>
      </c>
    </row>
    <row r="8" spans="1:11" s="2" customFormat="1" ht="12.95" customHeight="1" thickBot="1">
      <c r="A8" s="12"/>
      <c r="B8" s="20" t="s">
        <v>7</v>
      </c>
      <c r="C8" s="49">
        <v>42280</v>
      </c>
    </row>
    <row r="9" spans="1:11" s="2" customFormat="1" ht="12.95" customHeight="1" thickBot="1">
      <c r="A9" s="12"/>
      <c r="B9" s="20" t="s">
        <v>8</v>
      </c>
      <c r="C9" s="21">
        <v>1200</v>
      </c>
    </row>
    <row r="10" spans="1:11" s="2" customFormat="1" ht="12.95" customHeight="1" thickBot="1">
      <c r="A10" s="12"/>
      <c r="B10" s="23" t="s">
        <v>9</v>
      </c>
      <c r="C10" s="47">
        <f>SUM(C5:C9)</f>
        <v>141131</v>
      </c>
    </row>
    <row r="11" spans="1:11" s="2" customFormat="1" ht="15" customHeight="1" thickBot="1">
      <c r="A11" s="12"/>
      <c r="B11" s="25" t="s">
        <v>10</v>
      </c>
      <c r="C11" s="10"/>
    </row>
    <row r="12" spans="1:11" s="2" customFormat="1" ht="12.95" customHeight="1" thickBot="1">
      <c r="A12" s="12"/>
      <c r="B12" s="20" t="s">
        <v>11</v>
      </c>
      <c r="C12" s="21">
        <v>2500</v>
      </c>
    </row>
    <row r="13" spans="1:11" s="2" customFormat="1" ht="12.95" customHeight="1" thickBot="1">
      <c r="A13" s="12"/>
      <c r="B13" s="20" t="s">
        <v>12</v>
      </c>
      <c r="C13" s="21">
        <v>0</v>
      </c>
    </row>
    <row r="14" spans="1:11" s="2" customFormat="1" ht="12.95" customHeight="1" thickBot="1">
      <c r="A14" s="12"/>
      <c r="B14" s="20" t="s">
        <v>13</v>
      </c>
      <c r="C14" s="21">
        <v>200</v>
      </c>
    </row>
    <row r="15" spans="1:11" s="2" customFormat="1" ht="12.95" customHeight="1" thickBot="1">
      <c r="A15" s="12"/>
      <c r="B15" s="20" t="s">
        <v>14</v>
      </c>
      <c r="C15" s="21">
        <v>2500</v>
      </c>
    </row>
    <row r="16" spans="1:11" s="2" customFormat="1" ht="12.95" customHeight="1" thickBot="1">
      <c r="A16" s="12"/>
      <c r="B16" s="23" t="s">
        <v>9</v>
      </c>
      <c r="C16" s="47">
        <f>SUM(C12:C15)</f>
        <v>5200</v>
      </c>
    </row>
    <row r="17" spans="1:3" s="2" customFormat="1" ht="12.95" customHeight="1" thickBot="1">
      <c r="A17" s="12"/>
      <c r="B17" s="26" t="s">
        <v>15</v>
      </c>
      <c r="C17" s="48">
        <f>C10+C16</f>
        <v>146331</v>
      </c>
    </row>
    <row r="18" spans="1:3" s="2" customFormat="1" ht="12.95" customHeight="1" thickBot="1">
      <c r="A18" s="12"/>
      <c r="B18" s="25" t="s">
        <v>16</v>
      </c>
      <c r="C18" s="10"/>
    </row>
    <row r="19" spans="1:3" s="2" customFormat="1" ht="12.95" customHeight="1" thickBot="1">
      <c r="A19" s="12"/>
      <c r="B19" s="20" t="s">
        <v>17</v>
      </c>
      <c r="C19" s="21"/>
    </row>
    <row r="20" spans="1:3" s="2" customFormat="1" ht="12.95" customHeight="1" thickBot="1">
      <c r="A20" s="12"/>
      <c r="B20" s="20" t="s">
        <v>18</v>
      </c>
      <c r="C20" s="21"/>
    </row>
    <row r="21" spans="1:3" s="2" customFormat="1" ht="12.95" customHeight="1" thickBot="1">
      <c r="A21" s="12"/>
      <c r="B21" s="20" t="s">
        <v>19</v>
      </c>
      <c r="C21" s="21"/>
    </row>
    <row r="22" spans="1:3" s="2" customFormat="1" ht="12.95" customHeight="1" thickBot="1">
      <c r="A22" s="12"/>
      <c r="B22" s="20" t="s">
        <v>20</v>
      </c>
      <c r="C22" s="21">
        <v>54550</v>
      </c>
    </row>
    <row r="23" spans="1:3" s="2" customFormat="1" ht="12.95" customHeight="1" thickBot="1">
      <c r="A23" s="12"/>
      <c r="B23" s="27" t="s">
        <v>9</v>
      </c>
      <c r="C23" s="47">
        <f>SUM(C19:C22)</f>
        <v>54550</v>
      </c>
    </row>
    <row r="24" spans="1:3" s="2" customFormat="1" ht="12.95" customHeight="1" thickBot="1">
      <c r="A24" s="12"/>
      <c r="B24" s="25" t="s">
        <v>21</v>
      </c>
      <c r="C24" s="10"/>
    </row>
    <row r="25" spans="1:3" s="2" customFormat="1" ht="12.95" customHeight="1" thickBot="1">
      <c r="A25" s="12"/>
      <c r="B25" s="20" t="s">
        <v>22</v>
      </c>
      <c r="C25" s="21"/>
    </row>
    <row r="26" spans="1:3" s="2" customFormat="1" ht="12.95" customHeight="1" thickBot="1">
      <c r="A26" s="12"/>
      <c r="B26" s="22" t="s">
        <v>23</v>
      </c>
      <c r="C26" s="21"/>
    </row>
    <row r="27" spans="1:3" s="2" customFormat="1" ht="12.95" customHeight="1" thickBot="1">
      <c r="A27" s="12"/>
      <c r="B27" s="27" t="s">
        <v>9</v>
      </c>
      <c r="C27" s="24">
        <f>SUM(C25:C26)</f>
        <v>0</v>
      </c>
    </row>
    <row r="28" spans="1:3" s="2" customFormat="1" ht="12.95" customHeight="1" thickBot="1">
      <c r="A28" s="12"/>
      <c r="B28" s="26" t="s">
        <v>24</v>
      </c>
      <c r="C28" s="48">
        <f>C23+C27</f>
        <v>54550</v>
      </c>
    </row>
    <row r="29" spans="1:3" s="2" customFormat="1" ht="12.95" customHeight="1" thickBot="1">
      <c r="A29" s="12"/>
      <c r="B29" s="28"/>
      <c r="C29" s="28"/>
    </row>
    <row r="30" spans="1:3" s="2" customFormat="1" ht="12.95" customHeight="1" thickBot="1">
      <c r="A30" s="12"/>
      <c r="B30" s="26" t="s">
        <v>25</v>
      </c>
      <c r="C30" s="48">
        <f>C17-C28</f>
        <v>91781</v>
      </c>
    </row>
    <row r="31" spans="1:3" s="2" customFormat="1" ht="12.95" customHeight="1" thickBot="1">
      <c r="A31" s="12"/>
      <c r="B31" s="26"/>
      <c r="C31" s="15"/>
    </row>
    <row r="32" spans="1:3" s="2" customFormat="1" ht="12.95" customHeight="1" thickBot="1">
      <c r="A32" s="12"/>
      <c r="B32" s="26" t="s">
        <v>26</v>
      </c>
      <c r="C32" s="48">
        <f>C10-C23</f>
        <v>86581</v>
      </c>
    </row>
    <row r="33" spans="1:3" s="2" customFormat="1" ht="12.95" customHeight="1" thickBot="1">
      <c r="A33" s="12"/>
      <c r="B33" s="29"/>
      <c r="C33" s="16"/>
    </row>
    <row r="34" spans="1:3" s="2" customFormat="1" ht="12.95" customHeight="1" thickBot="1">
      <c r="A34" s="12"/>
      <c r="B34" s="30" t="s">
        <v>27</v>
      </c>
      <c r="C34" s="31"/>
    </row>
    <row r="35" spans="1:3" s="2" customFormat="1" ht="12.95" customHeight="1" thickBot="1">
      <c r="A35" s="12"/>
      <c r="B35" s="32" t="s">
        <v>28</v>
      </c>
      <c r="C35" s="12"/>
    </row>
  </sheetData>
  <mergeCells count="1">
    <mergeCell ref="B2:K2"/>
  </mergeCells>
  <conditionalFormatting sqref="C30:C31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31"/>
  <sheetViews>
    <sheetView workbookViewId="0">
      <selection activeCell="C25" sqref="C25"/>
    </sheetView>
  </sheetViews>
  <sheetFormatPr defaultColWidth="24.7109375" defaultRowHeight="12.6"/>
  <cols>
    <col min="1" max="1" width="6.42578125" style="1" customWidth="1"/>
    <col min="2" max="2" width="33.42578125" style="1" customWidth="1"/>
    <col min="3" max="8" width="11.7109375" style="1" customWidth="1"/>
    <col min="9" max="16384" width="24.7109375" style="1"/>
  </cols>
  <sheetData>
    <row r="2" spans="2:9" ht="26.25" customHeight="1">
      <c r="B2" s="64" t="s">
        <v>29</v>
      </c>
      <c r="C2" s="65"/>
      <c r="D2" s="65"/>
      <c r="E2" s="65"/>
      <c r="F2" s="65"/>
      <c r="G2" s="65"/>
      <c r="H2" s="65"/>
      <c r="I2" s="34"/>
    </row>
    <row r="3" spans="2:9" ht="5.25" customHeight="1"/>
    <row r="4" spans="2:9" ht="14.25" customHeight="1" thickBot="1">
      <c r="C4" s="35" t="s">
        <v>30</v>
      </c>
      <c r="D4" s="35" t="s">
        <v>31</v>
      </c>
      <c r="E4" s="35" t="s">
        <v>32</v>
      </c>
      <c r="F4" s="35" t="s">
        <v>33</v>
      </c>
      <c r="G4" s="35" t="s">
        <v>34</v>
      </c>
      <c r="H4" s="35" t="s">
        <v>35</v>
      </c>
      <c r="I4" s="36"/>
    </row>
    <row r="5" spans="2:9" ht="14.25" customHeight="1" thickBot="1">
      <c r="B5" s="18" t="s">
        <v>36</v>
      </c>
      <c r="C5" s="49">
        <v>0</v>
      </c>
      <c r="D5" s="37">
        <f>C28</f>
        <v>-3893.6666666666715</v>
      </c>
      <c r="E5" s="37">
        <f>D28</f>
        <v>1149.666666666657</v>
      </c>
      <c r="F5" s="37">
        <f>E28</f>
        <v>6192.9999999999854</v>
      </c>
      <c r="G5" s="37">
        <f>F28</f>
        <v>5736.3333333333139</v>
      </c>
      <c r="H5" s="37">
        <f>G28</f>
        <v>10779.666666666642</v>
      </c>
    </row>
    <row r="6" spans="2:9" ht="14.25" customHeight="1" thickBot="1">
      <c r="B6" s="18" t="s">
        <v>37</v>
      </c>
    </row>
    <row r="7" spans="2:9" ht="14.25" customHeight="1" thickBot="1">
      <c r="B7" s="20" t="s">
        <v>38</v>
      </c>
      <c r="C7" s="50">
        <f>((325*30)*52)/12</f>
        <v>42250</v>
      </c>
      <c r="D7" s="50">
        <f t="shared" ref="D7:H7" si="0">((325*30)*52)/12</f>
        <v>42250</v>
      </c>
      <c r="E7" s="50">
        <f t="shared" si="0"/>
        <v>42250</v>
      </c>
      <c r="F7" s="50">
        <f t="shared" si="0"/>
        <v>42250</v>
      </c>
      <c r="G7" s="50">
        <f t="shared" si="0"/>
        <v>42250</v>
      </c>
      <c r="H7" s="50">
        <f t="shared" si="0"/>
        <v>42250</v>
      </c>
    </row>
    <row r="8" spans="2:9" ht="16.5" customHeight="1" thickBot="1">
      <c r="B8" s="18" t="s">
        <v>39</v>
      </c>
      <c r="C8" s="24">
        <f t="shared" ref="C8:H8" si="1">SUM(C7:C7)</f>
        <v>42250</v>
      </c>
      <c r="D8" s="24">
        <f t="shared" si="1"/>
        <v>42250</v>
      </c>
      <c r="E8" s="24">
        <f t="shared" si="1"/>
        <v>42250</v>
      </c>
      <c r="F8" s="24">
        <f t="shared" si="1"/>
        <v>42250</v>
      </c>
      <c r="G8" s="24">
        <f t="shared" si="1"/>
        <v>42250</v>
      </c>
      <c r="H8" s="24">
        <f t="shared" si="1"/>
        <v>42250</v>
      </c>
    </row>
    <row r="9" spans="2:9" ht="5.25" customHeight="1" thickBot="1"/>
    <row r="10" spans="2:9" ht="16.5" customHeight="1" thickBot="1">
      <c r="B10" s="18" t="s">
        <v>40</v>
      </c>
    </row>
    <row r="11" spans="2:9" ht="14.25" customHeight="1" thickBot="1">
      <c r="B11" s="20" t="s">
        <v>41</v>
      </c>
      <c r="C11" s="50">
        <f>((250*30)*52)/12</f>
        <v>32500</v>
      </c>
      <c r="D11" s="50">
        <f t="shared" ref="D11:H11" si="2">((250*30)*52)/12</f>
        <v>32500</v>
      </c>
      <c r="E11" s="50">
        <f t="shared" si="2"/>
        <v>32500</v>
      </c>
      <c r="F11" s="50">
        <f t="shared" si="2"/>
        <v>32500</v>
      </c>
      <c r="G11" s="50">
        <f t="shared" si="2"/>
        <v>32500</v>
      </c>
      <c r="H11" s="50">
        <f t="shared" si="2"/>
        <v>32500</v>
      </c>
    </row>
    <row r="12" spans="2:9" ht="14.25" customHeight="1" thickBot="1">
      <c r="B12" s="38" t="s">
        <v>42</v>
      </c>
      <c r="C12" s="50">
        <v>37</v>
      </c>
      <c r="D12" s="50"/>
      <c r="E12" s="50"/>
      <c r="F12" s="50"/>
      <c r="G12" s="50"/>
      <c r="H12" s="50"/>
    </row>
    <row r="13" spans="2:9" ht="14.25" customHeight="1" thickBot="1">
      <c r="B13" s="38" t="s">
        <v>43</v>
      </c>
      <c r="C13" s="50">
        <v>50</v>
      </c>
      <c r="D13" s="50"/>
      <c r="E13" s="50"/>
      <c r="F13" s="50"/>
      <c r="G13" s="50"/>
      <c r="H13" s="50"/>
    </row>
    <row r="14" spans="2:9" ht="14.25" customHeight="1" thickBot="1">
      <c r="B14" s="38" t="s">
        <v>44</v>
      </c>
      <c r="C14" s="50">
        <v>200</v>
      </c>
      <c r="D14" s="50">
        <v>80</v>
      </c>
      <c r="E14" s="50">
        <v>80</v>
      </c>
      <c r="F14" s="50">
        <v>80</v>
      </c>
      <c r="G14" s="50">
        <v>80</v>
      </c>
      <c r="H14" s="50">
        <v>80</v>
      </c>
    </row>
    <row r="15" spans="2:9" ht="14.25" customHeight="1" thickBot="1">
      <c r="B15" s="38" t="s">
        <v>45</v>
      </c>
      <c r="C15" s="50">
        <v>60</v>
      </c>
      <c r="D15" s="50">
        <v>50</v>
      </c>
      <c r="E15" s="50">
        <v>50</v>
      </c>
      <c r="F15" s="50">
        <v>50</v>
      </c>
      <c r="G15" s="50">
        <v>50</v>
      </c>
      <c r="H15" s="50">
        <v>50</v>
      </c>
    </row>
    <row r="16" spans="2:9" ht="14.25" customHeight="1" thickBot="1">
      <c r="B16" s="38" t="s">
        <v>46</v>
      </c>
      <c r="C16" s="50">
        <v>7000</v>
      </c>
      <c r="D16" s="50"/>
      <c r="E16" s="50"/>
      <c r="F16" s="50">
        <v>5500</v>
      </c>
      <c r="G16" s="50"/>
      <c r="H16" s="50"/>
    </row>
    <row r="17" spans="2:9" ht="14.25" customHeight="1" thickBot="1">
      <c r="B17" s="38" t="s">
        <v>47</v>
      </c>
      <c r="C17" s="50">
        <v>100</v>
      </c>
      <c r="D17" s="50">
        <v>20</v>
      </c>
      <c r="E17" s="50">
        <v>20</v>
      </c>
      <c r="F17" s="50">
        <v>20</v>
      </c>
      <c r="G17" s="50">
        <v>20</v>
      </c>
      <c r="H17" s="50">
        <v>20</v>
      </c>
    </row>
    <row r="18" spans="2:9" ht="14.25" customHeight="1" thickBot="1">
      <c r="B18" s="38" t="s">
        <v>48</v>
      </c>
      <c r="C18" s="50">
        <v>80</v>
      </c>
      <c r="D18" s="50">
        <v>40</v>
      </c>
      <c r="E18" s="50">
        <v>40</v>
      </c>
      <c r="F18" s="50">
        <v>40</v>
      </c>
      <c r="G18" s="50">
        <v>40</v>
      </c>
      <c r="H18" s="50">
        <v>40</v>
      </c>
    </row>
    <row r="19" spans="2:9" ht="14.25" customHeight="1" thickBot="1">
      <c r="B19" s="38" t="s">
        <v>49</v>
      </c>
      <c r="C19" s="50">
        <v>500</v>
      </c>
      <c r="D19" s="50">
        <v>100</v>
      </c>
      <c r="E19" s="50">
        <v>100</v>
      </c>
      <c r="F19" s="50">
        <v>100</v>
      </c>
      <c r="G19" s="50">
        <v>100</v>
      </c>
      <c r="H19" s="50">
        <v>100</v>
      </c>
    </row>
    <row r="20" spans="2:9" ht="14.25" customHeight="1" thickBot="1">
      <c r="B20" s="38" t="s">
        <v>50</v>
      </c>
      <c r="C20" s="50">
        <v>1200</v>
      </c>
      <c r="D20" s="50"/>
      <c r="E20" s="50"/>
      <c r="F20" s="50"/>
      <c r="G20" s="50"/>
      <c r="H20" s="50"/>
    </row>
    <row r="21" spans="2:9" ht="14.25" customHeight="1" thickBot="1">
      <c r="B21" s="38" t="s">
        <v>51</v>
      </c>
      <c r="C21" s="50">
        <f>5200/12</f>
        <v>433.33333333333331</v>
      </c>
      <c r="D21" s="50">
        <f t="shared" ref="D21:H21" si="3">5200/12</f>
        <v>433.33333333333331</v>
      </c>
      <c r="E21" s="50">
        <f t="shared" si="3"/>
        <v>433.33333333333331</v>
      </c>
      <c r="F21" s="50">
        <f t="shared" si="3"/>
        <v>433.33333333333331</v>
      </c>
      <c r="G21" s="50">
        <f t="shared" si="3"/>
        <v>433.33333333333331</v>
      </c>
      <c r="H21" s="50">
        <f t="shared" si="3"/>
        <v>433.33333333333331</v>
      </c>
    </row>
    <row r="22" spans="2:9" ht="14.25" customHeight="1" thickBot="1">
      <c r="B22" s="38" t="s">
        <v>52</v>
      </c>
      <c r="C22" s="50"/>
      <c r="D22" s="50"/>
      <c r="E22" s="50"/>
      <c r="F22" s="50"/>
      <c r="G22" s="50"/>
      <c r="H22" s="50"/>
    </row>
    <row r="23" spans="2:9" ht="14.25" customHeight="1" thickBot="1">
      <c r="B23" s="38" t="s">
        <v>53</v>
      </c>
      <c r="C23" s="50">
        <f>(150*52)/12</f>
        <v>650</v>
      </c>
      <c r="D23" s="50">
        <f t="shared" ref="D23:H23" si="4">(150*52)/12</f>
        <v>650</v>
      </c>
      <c r="E23" s="50">
        <f t="shared" si="4"/>
        <v>650</v>
      </c>
      <c r="F23" s="50">
        <f t="shared" si="4"/>
        <v>650</v>
      </c>
      <c r="G23" s="50">
        <f t="shared" si="4"/>
        <v>650</v>
      </c>
      <c r="H23" s="50">
        <f t="shared" si="4"/>
        <v>650</v>
      </c>
    </row>
    <row r="24" spans="2:9" ht="14.25" customHeight="1" thickBot="1">
      <c r="B24" s="38" t="s">
        <v>54</v>
      </c>
      <c r="C24" s="50">
        <f>40000/12</f>
        <v>3333.3333333333335</v>
      </c>
      <c r="D24" s="50">
        <f t="shared" ref="D24:H24" si="5">40000/12</f>
        <v>3333.3333333333335</v>
      </c>
      <c r="E24" s="50">
        <f t="shared" si="5"/>
        <v>3333.3333333333335</v>
      </c>
      <c r="F24" s="50">
        <f t="shared" si="5"/>
        <v>3333.3333333333335</v>
      </c>
      <c r="G24" s="50">
        <f t="shared" si="5"/>
        <v>3333.3333333333335</v>
      </c>
      <c r="H24" s="50">
        <f t="shared" si="5"/>
        <v>3333.3333333333335</v>
      </c>
      <c r="I24" s="51"/>
    </row>
    <row r="25" spans="2:9" ht="18" customHeight="1" thickBot="1">
      <c r="B25" s="18" t="s">
        <v>55</v>
      </c>
      <c r="C25" s="24">
        <f t="shared" ref="C25:H25" si="6">SUM(C11:C24)</f>
        <v>46143.666666666672</v>
      </c>
      <c r="D25" s="24">
        <f t="shared" si="6"/>
        <v>37206.666666666672</v>
      </c>
      <c r="E25" s="24">
        <f t="shared" si="6"/>
        <v>37206.666666666672</v>
      </c>
      <c r="F25" s="24">
        <f t="shared" si="6"/>
        <v>42706.666666666672</v>
      </c>
      <c r="G25" s="24">
        <f t="shared" si="6"/>
        <v>37206.666666666672</v>
      </c>
      <c r="H25" s="24">
        <f t="shared" si="6"/>
        <v>37206.666666666672</v>
      </c>
    </row>
    <row r="26" spans="2:9" ht="5.25" customHeight="1" thickBot="1"/>
    <row r="27" spans="2:9" ht="15.75" customHeight="1" thickBot="1">
      <c r="B27" s="26" t="s">
        <v>56</v>
      </c>
      <c r="C27" s="24">
        <f t="shared" ref="C27:H27" si="7">C8-C25</f>
        <v>-3893.6666666666715</v>
      </c>
      <c r="D27" s="24">
        <f t="shared" si="7"/>
        <v>5043.3333333333285</v>
      </c>
      <c r="E27" s="24">
        <f t="shared" si="7"/>
        <v>5043.3333333333285</v>
      </c>
      <c r="F27" s="24">
        <f t="shared" si="7"/>
        <v>-456.66666666667152</v>
      </c>
      <c r="G27" s="24">
        <f t="shared" si="7"/>
        <v>5043.3333333333285</v>
      </c>
      <c r="H27" s="24">
        <f t="shared" si="7"/>
        <v>5043.3333333333285</v>
      </c>
    </row>
    <row r="28" spans="2:9" ht="14.25" customHeight="1" thickBot="1">
      <c r="B28" s="26" t="s">
        <v>57</v>
      </c>
      <c r="C28" s="24">
        <f t="shared" ref="C28:H28" si="8">C5+C8-C25</f>
        <v>-3893.6666666666715</v>
      </c>
      <c r="D28" s="24">
        <f t="shared" si="8"/>
        <v>1149.666666666657</v>
      </c>
      <c r="E28" s="24">
        <f t="shared" si="8"/>
        <v>6192.9999999999854</v>
      </c>
      <c r="F28" s="24">
        <f t="shared" si="8"/>
        <v>5736.3333333333139</v>
      </c>
      <c r="G28" s="24">
        <f t="shared" si="8"/>
        <v>10779.666666666642</v>
      </c>
      <c r="H28" s="24">
        <f t="shared" si="8"/>
        <v>15822.999999999971</v>
      </c>
    </row>
    <row r="29" spans="2:9" ht="12.95" thickBot="1"/>
    <row r="30" spans="2:9" ht="13.5" thickBot="1">
      <c r="B30" s="30" t="s">
        <v>27</v>
      </c>
    </row>
    <row r="31" spans="2:9" ht="13.5" thickBot="1">
      <c r="B31" s="32" t="s">
        <v>58</v>
      </c>
    </row>
  </sheetData>
  <mergeCells count="1">
    <mergeCell ref="B2:H2"/>
  </mergeCells>
  <phoneticPr fontId="1" type="noConversion"/>
  <pageMargins left="0.39370078740157483" right="0.35433070866141736" top="0.35433070866141736" bottom="0.59055118110236227" header="0.23622047244094491" footer="0.27559055118110237"/>
  <pageSetup paperSize="9" orientation="landscape" r:id="rId1"/>
  <headerFooter alignWithMargins="0">
    <oddFooter xml:space="preserve">&amp;C&amp;"Verdana,Italic"&amp;9This Cash Flow Statement is intended as a GUIDE ONLY and DOES NOT constitute financial advice, 
please verify and discuss your financial statements with a qualified accountant, solicitor or financial advisor.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O27"/>
  <sheetViews>
    <sheetView workbookViewId="0">
      <selection activeCell="T18" sqref="T18"/>
    </sheetView>
  </sheetViews>
  <sheetFormatPr defaultColWidth="9.140625" defaultRowHeight="12.6"/>
  <cols>
    <col min="1" max="1" width="4.140625" style="1" customWidth="1"/>
    <col min="2" max="2" width="35.85546875" style="1" customWidth="1"/>
    <col min="3" max="14" width="12.7109375" style="1" customWidth="1"/>
    <col min="15" max="15" width="14.5703125" style="1" bestFit="1" customWidth="1"/>
    <col min="16" max="16384" width="9.140625" style="1"/>
  </cols>
  <sheetData>
    <row r="2" spans="2:15" ht="26.45" thickBot="1">
      <c r="B2" s="8" t="s">
        <v>59</v>
      </c>
      <c r="D2" s="9"/>
      <c r="E2" s="9"/>
      <c r="F2" s="9"/>
      <c r="G2" s="9"/>
      <c r="H2" s="10"/>
      <c r="I2" s="7"/>
      <c r="J2" s="7"/>
      <c r="K2" s="7"/>
      <c r="L2" s="7"/>
      <c r="M2" s="7"/>
      <c r="N2" s="7"/>
      <c r="O2" s="7"/>
    </row>
    <row r="3" spans="2:15" ht="15.95" thickBot="1">
      <c r="B3" s="7"/>
      <c r="C3" s="17" t="s">
        <v>30</v>
      </c>
      <c r="D3" s="17" t="s">
        <v>31</v>
      </c>
      <c r="E3" s="17" t="s">
        <v>32</v>
      </c>
      <c r="F3" s="17" t="s">
        <v>33</v>
      </c>
      <c r="G3" s="17" t="s">
        <v>60</v>
      </c>
      <c r="H3" s="17" t="s">
        <v>35</v>
      </c>
      <c r="I3" s="17" t="s">
        <v>61</v>
      </c>
      <c r="J3" s="17" t="s">
        <v>62</v>
      </c>
      <c r="K3" s="17" t="s">
        <v>63</v>
      </c>
      <c r="L3" s="17" t="s">
        <v>64</v>
      </c>
      <c r="M3" s="17" t="s">
        <v>65</v>
      </c>
      <c r="N3" s="17" t="s">
        <v>66</v>
      </c>
      <c r="O3" s="17" t="s">
        <v>67</v>
      </c>
    </row>
    <row r="4" spans="2:15" ht="15.95" thickBot="1">
      <c r="B4" s="11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2:15" ht="13.5" thickBot="1">
      <c r="B5" s="38" t="s">
        <v>38</v>
      </c>
      <c r="C5" s="50">
        <f>((325*30)*52)/12</f>
        <v>42250</v>
      </c>
      <c r="D5" s="50">
        <f t="shared" ref="D5:N5" si="0">((325*30)*52)/12</f>
        <v>42250</v>
      </c>
      <c r="E5" s="50">
        <f t="shared" si="0"/>
        <v>42250</v>
      </c>
      <c r="F5" s="50">
        <f t="shared" si="0"/>
        <v>42250</v>
      </c>
      <c r="G5" s="50">
        <f t="shared" si="0"/>
        <v>42250</v>
      </c>
      <c r="H5" s="50">
        <f t="shared" si="0"/>
        <v>42250</v>
      </c>
      <c r="I5" s="50">
        <f t="shared" si="0"/>
        <v>42250</v>
      </c>
      <c r="J5" s="50">
        <f t="shared" si="0"/>
        <v>42250</v>
      </c>
      <c r="K5" s="50">
        <f t="shared" si="0"/>
        <v>42250</v>
      </c>
      <c r="L5" s="50">
        <f t="shared" si="0"/>
        <v>42250</v>
      </c>
      <c r="M5" s="50">
        <f t="shared" si="0"/>
        <v>42250</v>
      </c>
      <c r="N5" s="50">
        <f t="shared" si="0"/>
        <v>42250</v>
      </c>
      <c r="O5" s="39">
        <f>SUM(C5:N5)</f>
        <v>507000</v>
      </c>
    </row>
    <row r="6" spans="2:15" ht="13.5" thickBot="1">
      <c r="B6" s="38" t="s">
        <v>68</v>
      </c>
      <c r="C6" s="50">
        <f>((250*30)*52)/12</f>
        <v>32500</v>
      </c>
      <c r="D6" s="50">
        <f t="shared" ref="D6:N6" si="1">((250*30)*52)/12</f>
        <v>32500</v>
      </c>
      <c r="E6" s="50">
        <f t="shared" si="1"/>
        <v>32500</v>
      </c>
      <c r="F6" s="50">
        <f t="shared" si="1"/>
        <v>32500</v>
      </c>
      <c r="G6" s="50">
        <f t="shared" si="1"/>
        <v>32500</v>
      </c>
      <c r="H6" s="50">
        <f t="shared" si="1"/>
        <v>32500</v>
      </c>
      <c r="I6" s="50">
        <f t="shared" si="1"/>
        <v>32500</v>
      </c>
      <c r="J6" s="50">
        <f t="shared" si="1"/>
        <v>32500</v>
      </c>
      <c r="K6" s="50">
        <f t="shared" si="1"/>
        <v>32500</v>
      </c>
      <c r="L6" s="50">
        <f t="shared" si="1"/>
        <v>32500</v>
      </c>
      <c r="M6" s="50">
        <f t="shared" si="1"/>
        <v>32500</v>
      </c>
      <c r="N6" s="50">
        <f t="shared" si="1"/>
        <v>32500</v>
      </c>
      <c r="O6" s="39">
        <f t="shared" ref="O6" si="2">SUM(C6:N6)</f>
        <v>390000</v>
      </c>
    </row>
    <row r="7" spans="2:15" ht="13.5" thickBot="1">
      <c r="B7" s="40" t="s">
        <v>69</v>
      </c>
      <c r="C7" s="41">
        <f>C5-C6</f>
        <v>9750</v>
      </c>
      <c r="D7" s="41">
        <f t="shared" ref="D7:N7" si="3">D5-D6</f>
        <v>9750</v>
      </c>
      <c r="E7" s="41">
        <f t="shared" si="3"/>
        <v>9750</v>
      </c>
      <c r="F7" s="41">
        <f t="shared" si="3"/>
        <v>9750</v>
      </c>
      <c r="G7" s="41">
        <f t="shared" si="3"/>
        <v>9750</v>
      </c>
      <c r="H7" s="41">
        <f t="shared" si="3"/>
        <v>9750</v>
      </c>
      <c r="I7" s="41">
        <f t="shared" si="3"/>
        <v>9750</v>
      </c>
      <c r="J7" s="41">
        <f t="shared" si="3"/>
        <v>9750</v>
      </c>
      <c r="K7" s="41">
        <f t="shared" si="3"/>
        <v>9750</v>
      </c>
      <c r="L7" s="41">
        <f t="shared" si="3"/>
        <v>9750</v>
      </c>
      <c r="M7" s="41">
        <f t="shared" si="3"/>
        <v>9750</v>
      </c>
      <c r="N7" s="41">
        <f t="shared" si="3"/>
        <v>9750</v>
      </c>
      <c r="O7" s="39">
        <f>SUM(C7:N7)</f>
        <v>117000</v>
      </c>
    </row>
    <row r="8" spans="2:15" ht="13.5" thickBot="1">
      <c r="B8" s="42" t="s">
        <v>70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</row>
    <row r="9" spans="2:15" ht="13.5" thickBot="1">
      <c r="B9" s="38" t="s">
        <v>42</v>
      </c>
      <c r="C9" s="50">
        <v>37</v>
      </c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41">
        <f>SUM(C9:N9)</f>
        <v>37</v>
      </c>
    </row>
    <row r="10" spans="2:15" ht="13.5" thickBot="1">
      <c r="B10" s="38" t="s">
        <v>43</v>
      </c>
      <c r="C10" s="50">
        <v>50</v>
      </c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41">
        <f t="shared" ref="O10:O21" si="4">SUM(C10:N10)</f>
        <v>50</v>
      </c>
    </row>
    <row r="11" spans="2:15" ht="13.5" thickBot="1">
      <c r="B11" s="38" t="s">
        <v>44</v>
      </c>
      <c r="C11" s="50">
        <v>200</v>
      </c>
      <c r="D11" s="50">
        <v>80</v>
      </c>
      <c r="E11" s="50">
        <v>80</v>
      </c>
      <c r="F11" s="50">
        <v>80</v>
      </c>
      <c r="G11" s="50">
        <v>80</v>
      </c>
      <c r="H11" s="50">
        <v>80</v>
      </c>
      <c r="I11" s="50">
        <v>80</v>
      </c>
      <c r="J11" s="50">
        <v>80</v>
      </c>
      <c r="K11" s="50">
        <v>80</v>
      </c>
      <c r="L11" s="50">
        <v>80</v>
      </c>
      <c r="M11" s="50">
        <v>80</v>
      </c>
      <c r="N11" s="50">
        <v>80</v>
      </c>
      <c r="O11" s="41">
        <f t="shared" si="4"/>
        <v>1080</v>
      </c>
    </row>
    <row r="12" spans="2:15" ht="13.5" thickBot="1">
      <c r="B12" s="38" t="s">
        <v>45</v>
      </c>
      <c r="C12" s="50">
        <v>60</v>
      </c>
      <c r="D12" s="50">
        <v>50</v>
      </c>
      <c r="E12" s="50">
        <v>50</v>
      </c>
      <c r="F12" s="50">
        <v>50</v>
      </c>
      <c r="G12" s="50">
        <v>50</v>
      </c>
      <c r="H12" s="50">
        <v>50</v>
      </c>
      <c r="I12" s="50">
        <v>50</v>
      </c>
      <c r="J12" s="50">
        <v>50</v>
      </c>
      <c r="K12" s="50">
        <v>50</v>
      </c>
      <c r="L12" s="50">
        <v>50</v>
      </c>
      <c r="M12" s="50">
        <v>50</v>
      </c>
      <c r="N12" s="50">
        <v>50</v>
      </c>
      <c r="O12" s="41">
        <f t="shared" si="4"/>
        <v>610</v>
      </c>
    </row>
    <row r="13" spans="2:15" ht="13.5" thickBot="1">
      <c r="B13" s="38" t="s">
        <v>46</v>
      </c>
      <c r="C13" s="50">
        <v>7000</v>
      </c>
      <c r="D13" s="50"/>
      <c r="E13" s="50"/>
      <c r="F13" s="50">
        <v>5500</v>
      </c>
      <c r="G13" s="50"/>
      <c r="H13" s="50"/>
      <c r="I13" s="50"/>
      <c r="J13" s="50"/>
      <c r="K13" s="50"/>
      <c r="L13" s="50"/>
      <c r="M13" s="50"/>
      <c r="N13" s="50"/>
      <c r="O13" s="41">
        <f t="shared" si="4"/>
        <v>12500</v>
      </c>
    </row>
    <row r="14" spans="2:15" ht="13.5" thickBot="1">
      <c r="B14" s="38" t="s">
        <v>47</v>
      </c>
      <c r="C14" s="50">
        <v>100</v>
      </c>
      <c r="D14" s="50">
        <v>20</v>
      </c>
      <c r="E14" s="50">
        <v>20</v>
      </c>
      <c r="F14" s="50">
        <v>20</v>
      </c>
      <c r="G14" s="50">
        <v>20</v>
      </c>
      <c r="H14" s="50">
        <v>20</v>
      </c>
      <c r="I14" s="50">
        <v>20</v>
      </c>
      <c r="J14" s="50">
        <v>20</v>
      </c>
      <c r="K14" s="50">
        <v>20</v>
      </c>
      <c r="L14" s="50">
        <v>20</v>
      </c>
      <c r="M14" s="50">
        <v>20</v>
      </c>
      <c r="N14" s="50">
        <v>20</v>
      </c>
      <c r="O14" s="41">
        <f t="shared" si="4"/>
        <v>320</v>
      </c>
    </row>
    <row r="15" spans="2:15" ht="13.5" thickBot="1">
      <c r="B15" s="38" t="s">
        <v>48</v>
      </c>
      <c r="C15" s="50">
        <v>80</v>
      </c>
      <c r="D15" s="50">
        <v>40</v>
      </c>
      <c r="E15" s="50">
        <v>40</v>
      </c>
      <c r="F15" s="50">
        <v>40</v>
      </c>
      <c r="G15" s="50">
        <v>40</v>
      </c>
      <c r="H15" s="50">
        <v>40</v>
      </c>
      <c r="I15" s="50">
        <v>40</v>
      </c>
      <c r="J15" s="50">
        <v>40</v>
      </c>
      <c r="K15" s="50">
        <v>40</v>
      </c>
      <c r="L15" s="50">
        <v>40</v>
      </c>
      <c r="M15" s="50">
        <v>40</v>
      </c>
      <c r="N15" s="50">
        <v>40</v>
      </c>
      <c r="O15" s="41">
        <f t="shared" si="4"/>
        <v>520</v>
      </c>
    </row>
    <row r="16" spans="2:15" ht="13.5" thickBot="1">
      <c r="B16" s="38" t="s">
        <v>49</v>
      </c>
      <c r="C16" s="50">
        <v>500</v>
      </c>
      <c r="D16" s="50">
        <v>100</v>
      </c>
      <c r="E16" s="50">
        <v>100</v>
      </c>
      <c r="F16" s="50">
        <v>100</v>
      </c>
      <c r="G16" s="50">
        <v>100</v>
      </c>
      <c r="H16" s="50">
        <v>100</v>
      </c>
      <c r="I16" s="50">
        <v>100</v>
      </c>
      <c r="J16" s="50">
        <v>100</v>
      </c>
      <c r="K16" s="50">
        <v>100</v>
      </c>
      <c r="L16" s="50">
        <v>100</v>
      </c>
      <c r="M16" s="50">
        <v>100</v>
      </c>
      <c r="N16" s="50">
        <v>100</v>
      </c>
      <c r="O16" s="41">
        <f t="shared" si="4"/>
        <v>1600</v>
      </c>
    </row>
    <row r="17" spans="2:15" ht="13.5" thickBot="1">
      <c r="B17" s="38" t="s">
        <v>50</v>
      </c>
      <c r="C17" s="50">
        <v>1200</v>
      </c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41">
        <f t="shared" si="4"/>
        <v>1200</v>
      </c>
    </row>
    <row r="18" spans="2:15" ht="13.5" thickBot="1">
      <c r="B18" s="38" t="s">
        <v>51</v>
      </c>
      <c r="C18" s="50">
        <f>5200/12</f>
        <v>433.33333333333331</v>
      </c>
      <c r="D18" s="50">
        <f t="shared" ref="D18:N18" si="5">5200/12</f>
        <v>433.33333333333331</v>
      </c>
      <c r="E18" s="50">
        <f t="shared" si="5"/>
        <v>433.33333333333331</v>
      </c>
      <c r="F18" s="50">
        <f t="shared" si="5"/>
        <v>433.33333333333331</v>
      </c>
      <c r="G18" s="50">
        <f t="shared" si="5"/>
        <v>433.33333333333331</v>
      </c>
      <c r="H18" s="50">
        <f t="shared" si="5"/>
        <v>433.33333333333331</v>
      </c>
      <c r="I18" s="50">
        <f t="shared" si="5"/>
        <v>433.33333333333331</v>
      </c>
      <c r="J18" s="50">
        <f t="shared" si="5"/>
        <v>433.33333333333331</v>
      </c>
      <c r="K18" s="50">
        <f t="shared" si="5"/>
        <v>433.33333333333331</v>
      </c>
      <c r="L18" s="50">
        <f t="shared" si="5"/>
        <v>433.33333333333331</v>
      </c>
      <c r="M18" s="50">
        <f t="shared" si="5"/>
        <v>433.33333333333331</v>
      </c>
      <c r="N18" s="50">
        <f t="shared" si="5"/>
        <v>433.33333333333331</v>
      </c>
      <c r="O18" s="41">
        <f t="shared" si="4"/>
        <v>5200</v>
      </c>
    </row>
    <row r="19" spans="2:15" ht="13.5" thickBot="1">
      <c r="B19" s="38" t="s">
        <v>52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41">
        <f t="shared" si="4"/>
        <v>0</v>
      </c>
    </row>
    <row r="20" spans="2:15" ht="13.5" thickBot="1">
      <c r="B20" s="38" t="s">
        <v>53</v>
      </c>
      <c r="C20" s="50">
        <f>(150*52)/12</f>
        <v>650</v>
      </c>
      <c r="D20" s="50">
        <f t="shared" ref="D20:N20" si="6">(150*52)/12</f>
        <v>650</v>
      </c>
      <c r="E20" s="50">
        <f t="shared" si="6"/>
        <v>650</v>
      </c>
      <c r="F20" s="50">
        <f t="shared" si="6"/>
        <v>650</v>
      </c>
      <c r="G20" s="50">
        <f t="shared" si="6"/>
        <v>650</v>
      </c>
      <c r="H20" s="50">
        <f t="shared" si="6"/>
        <v>650</v>
      </c>
      <c r="I20" s="50">
        <f t="shared" si="6"/>
        <v>650</v>
      </c>
      <c r="J20" s="50">
        <f t="shared" si="6"/>
        <v>650</v>
      </c>
      <c r="K20" s="50">
        <f t="shared" si="6"/>
        <v>650</v>
      </c>
      <c r="L20" s="50">
        <f t="shared" si="6"/>
        <v>650</v>
      </c>
      <c r="M20" s="50">
        <f t="shared" si="6"/>
        <v>650</v>
      </c>
      <c r="N20" s="50">
        <f t="shared" si="6"/>
        <v>650</v>
      </c>
      <c r="O20" s="41">
        <f t="shared" si="4"/>
        <v>7800</v>
      </c>
    </row>
    <row r="21" spans="2:15" ht="13.5" thickBot="1">
      <c r="B21" s="38" t="s">
        <v>54</v>
      </c>
      <c r="C21" s="50">
        <f>40000/12</f>
        <v>3333.3333333333335</v>
      </c>
      <c r="D21" s="50">
        <f t="shared" ref="D21:N21" si="7">40000/12</f>
        <v>3333.3333333333335</v>
      </c>
      <c r="E21" s="50">
        <f t="shared" si="7"/>
        <v>3333.3333333333335</v>
      </c>
      <c r="F21" s="50">
        <f t="shared" si="7"/>
        <v>3333.3333333333335</v>
      </c>
      <c r="G21" s="50">
        <f t="shared" si="7"/>
        <v>3333.3333333333335</v>
      </c>
      <c r="H21" s="50">
        <f t="shared" si="7"/>
        <v>3333.3333333333335</v>
      </c>
      <c r="I21" s="50">
        <f t="shared" si="7"/>
        <v>3333.3333333333335</v>
      </c>
      <c r="J21" s="50">
        <f t="shared" si="7"/>
        <v>3333.3333333333335</v>
      </c>
      <c r="K21" s="50">
        <f t="shared" si="7"/>
        <v>3333.3333333333335</v>
      </c>
      <c r="L21" s="50">
        <f t="shared" si="7"/>
        <v>3333.3333333333335</v>
      </c>
      <c r="M21" s="50">
        <f t="shared" si="7"/>
        <v>3333.3333333333335</v>
      </c>
      <c r="N21" s="50">
        <f t="shared" si="7"/>
        <v>3333.3333333333335</v>
      </c>
      <c r="O21" s="41">
        <f t="shared" si="4"/>
        <v>40000</v>
      </c>
    </row>
    <row r="22" spans="2:15" ht="13.5" thickBot="1">
      <c r="B22" s="40" t="s">
        <v>71</v>
      </c>
      <c r="C22" s="41">
        <f t="shared" ref="C22:N22" si="8">SUM(C9:C21)</f>
        <v>13643.666666666668</v>
      </c>
      <c r="D22" s="41">
        <f t="shared" si="8"/>
        <v>4706.666666666667</v>
      </c>
      <c r="E22" s="41">
        <f t="shared" si="8"/>
        <v>4706.666666666667</v>
      </c>
      <c r="F22" s="41">
        <f t="shared" si="8"/>
        <v>10206.666666666666</v>
      </c>
      <c r="G22" s="41">
        <f t="shared" si="8"/>
        <v>4706.666666666667</v>
      </c>
      <c r="H22" s="41">
        <f t="shared" si="8"/>
        <v>4706.666666666667</v>
      </c>
      <c r="I22" s="41">
        <f t="shared" si="8"/>
        <v>4706.666666666667</v>
      </c>
      <c r="J22" s="41">
        <f t="shared" si="8"/>
        <v>4706.666666666667</v>
      </c>
      <c r="K22" s="41">
        <f t="shared" si="8"/>
        <v>4706.666666666667</v>
      </c>
      <c r="L22" s="41">
        <f t="shared" si="8"/>
        <v>4706.666666666667</v>
      </c>
      <c r="M22" s="41">
        <f t="shared" si="8"/>
        <v>4706.666666666667</v>
      </c>
      <c r="N22" s="41">
        <f t="shared" si="8"/>
        <v>4706.666666666667</v>
      </c>
      <c r="O22" s="41">
        <f>SUM(C22:N22)</f>
        <v>70917</v>
      </c>
    </row>
    <row r="23" spans="2:15" ht="13.5" thickBot="1">
      <c r="B23" s="42" t="s">
        <v>72</v>
      </c>
      <c r="C23" s="41">
        <f t="shared" ref="C23:O23" si="9">C7-C22</f>
        <v>-3893.6666666666679</v>
      </c>
      <c r="D23" s="41">
        <f t="shared" si="9"/>
        <v>5043.333333333333</v>
      </c>
      <c r="E23" s="41">
        <f t="shared" si="9"/>
        <v>5043.333333333333</v>
      </c>
      <c r="F23" s="41">
        <f t="shared" si="9"/>
        <v>-456.66666666666606</v>
      </c>
      <c r="G23" s="41">
        <f t="shared" si="9"/>
        <v>5043.333333333333</v>
      </c>
      <c r="H23" s="41">
        <f t="shared" si="9"/>
        <v>5043.333333333333</v>
      </c>
      <c r="I23" s="41">
        <f t="shared" si="9"/>
        <v>5043.333333333333</v>
      </c>
      <c r="J23" s="41">
        <f t="shared" si="9"/>
        <v>5043.333333333333</v>
      </c>
      <c r="K23" s="41">
        <f t="shared" si="9"/>
        <v>5043.333333333333</v>
      </c>
      <c r="L23" s="41">
        <f t="shared" si="9"/>
        <v>5043.333333333333</v>
      </c>
      <c r="M23" s="41">
        <f t="shared" si="9"/>
        <v>5043.333333333333</v>
      </c>
      <c r="N23" s="41">
        <f t="shared" si="9"/>
        <v>5043.333333333333</v>
      </c>
      <c r="O23" s="41">
        <f t="shared" si="9"/>
        <v>46083</v>
      </c>
    </row>
    <row r="24" spans="2:15" ht="12.95"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</row>
    <row r="25" spans="2:15" ht="12.95">
      <c r="B25" s="45" t="s">
        <v>27</v>
      </c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</row>
    <row r="26" spans="2:15" ht="12.95">
      <c r="B26" s="46" t="s">
        <v>28</v>
      </c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</row>
    <row r="27" spans="2:15" ht="12.95">
      <c r="B27" s="46" t="s">
        <v>73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c640f6a-1760-4fc1-adab-fbd769836733" xsi:nil="true"/>
    <lcf76f155ced4ddcb4097134ff3c332f xmlns="a54b4d74-e6ab-4bfa-bfa8-25f381bef7e0">
      <Terms xmlns="http://schemas.microsoft.com/office/infopath/2007/PartnerControls"/>
    </lcf76f155ced4ddcb4097134ff3c332f>
    <Notes xmlns="a54b4d74-e6ab-4bfa-bfa8-25f381bef7e0" xsi:nil="true"/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ACB88E30F40D498F537AE0F01A10D1" ma:contentTypeVersion="12" ma:contentTypeDescription="Create a new document." ma:contentTypeScope="" ma:versionID="a59f3121ae955411ce171476d4c24ae3">
  <xsd:schema xmlns:xsd="http://www.w3.org/2001/XMLSchema" xmlns:xs="http://www.w3.org/2001/XMLSchema" xmlns:p="http://schemas.microsoft.com/office/2006/metadata/properties" xmlns:ns2="a54b4d74-e6ab-4bfa-bfa8-25f381bef7e0" xmlns:ns3="ac640f6a-1760-4fc1-adab-fbd769836733" targetNamespace="http://schemas.microsoft.com/office/2006/metadata/properties" ma:root="true" ma:fieldsID="696b70f8a4cb825e42762d9e431fd682" ns2:_="" ns3:_="">
    <xsd:import namespace="a54b4d74-e6ab-4bfa-bfa8-25f381bef7e0"/>
    <xsd:import namespace="ac640f6a-1760-4fc1-adab-fbd7698367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No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b4d74-e6ab-4bfa-bfa8-25f381bef7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dcd7462e-62a1-445b-83df-7bbe39f9df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Notes" ma:index="19" nillable="true" ma:displayName="Notes" ma:format="Dropdown" ma:internalName="Note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640f6a-1760-4fc1-adab-fbd76983673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75cc85e9-e2e4-4eb1-80f6-80de58b9a77b}" ma:internalName="TaxCatchAll" ma:showField="CatchAllData" ma:web="ac640f6a-1760-4fc1-adab-fbd7698367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01A5E0-9B8A-4DAC-A738-394023442C0E}"/>
</file>

<file path=customXml/itemProps2.xml><?xml version="1.0" encoding="utf-8"?>
<ds:datastoreItem xmlns:ds="http://schemas.openxmlformats.org/officeDocument/2006/customXml" ds:itemID="{33D81668-51A9-4CEA-9331-8E4A9D821BF8}"/>
</file>

<file path=customXml/itemProps3.xml><?xml version="1.0" encoding="utf-8"?>
<ds:datastoreItem xmlns:ds="http://schemas.openxmlformats.org/officeDocument/2006/customXml" ds:itemID="{43D553EB-5677-4F17-A046-6870193229B9}"/>
</file>

<file path=customXml/itemProps4.xml><?xml version="1.0" encoding="utf-8"?>
<ds:datastoreItem xmlns:ds="http://schemas.openxmlformats.org/officeDocument/2006/customXml" ds:itemID="{DBE406A3-82CD-4AE9-8382-5BB9056165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Department of Industry</Company>
  <HyperlinkBase>http://www.business.gov.au</HyperlinkBase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Cash Flow Template</dc:title>
  <dc:subject/>
  <dc:creator>business.gov.au</dc:creator>
  <cp:keywords/>
  <dc:description/>
  <cp:lastModifiedBy/>
  <cp:revision/>
  <dcterms:created xsi:type="dcterms:W3CDTF">2011-10-31T04:34:39Z</dcterms:created>
  <dcterms:modified xsi:type="dcterms:W3CDTF">2023-12-18T22:13:20Z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rePublishingDocumentContact">
    <vt:lpwstr>business.gov.au support</vt:lpwstr>
  </property>
  <property fmtid="{D5CDD505-2E9C-101B-9397-08002B2CF9AE}" pid="3" name="CorePublishingFileReference">
    <vt:lpwstr>New Content</vt:lpwstr>
  </property>
  <property fmtid="{D5CDD505-2E9C-101B-9397-08002B2CF9AE}" pid="4" name="CorePublishingDocumentChangeDescription">
    <vt:lpwstr/>
  </property>
  <property fmtid="{D5CDD505-2E9C-101B-9397-08002B2CF9AE}" pid="5" name="CorePublishingDocumentCategory">
    <vt:lpwstr/>
  </property>
  <property fmtid="{D5CDD505-2E9C-101B-9397-08002B2CF9AE}" pid="6" name="IncludeInNotificationsAndUpdates">
    <vt:lpwstr>0</vt:lpwstr>
  </property>
  <property fmtid="{D5CDD505-2E9C-101B-9397-08002B2CF9AE}" pid="7" name="IncludeInContentRollups">
    <vt:lpwstr>0</vt:lpwstr>
  </property>
  <property fmtid="{D5CDD505-2E9C-101B-9397-08002B2CF9AE}" pid="8" name="CorePublishingDocumentContact">
    <vt:lpwstr>34</vt:lpwstr>
  </property>
  <property fmtid="{D5CDD505-2E9C-101B-9397-08002B2CF9AE}" pid="9" name="IPSCategory">
    <vt:lpwstr/>
  </property>
  <property fmtid="{D5CDD505-2E9C-101B-9397-08002B2CF9AE}" pid="10" name="PublishingExpirationDate">
    <vt:lpwstr/>
  </property>
  <property fmtid="{D5CDD505-2E9C-101B-9397-08002B2CF9AE}" pid="11" name="IncludeInRSSFeeds">
    <vt:lpwstr>0</vt:lpwstr>
  </property>
  <property fmtid="{D5CDD505-2E9C-101B-9397-08002B2CF9AE}" pid="12" name="PublishingStartDate">
    <vt:lpwstr/>
  </property>
  <property fmtid="{D5CDD505-2E9C-101B-9397-08002B2CF9AE}" pid="13" name="SubjectLookupField">
    <vt:lpwstr/>
  </property>
  <property fmtid="{D5CDD505-2E9C-101B-9397-08002B2CF9AE}" pid="14" name="DocumentRollupCategory">
    <vt:lpwstr/>
  </property>
  <property fmtid="{D5CDD505-2E9C-101B-9397-08002B2CF9AE}" pid="15" name="CorePublishingComments">
    <vt:lpwstr>Excel version of the Cash Flow Statement</vt:lpwstr>
  </property>
  <property fmtid="{D5CDD505-2E9C-101B-9397-08002B2CF9AE}" pid="16" name="KeywordsLookupField">
    <vt:lpwstr/>
  </property>
  <property fmtid="{D5CDD505-2E9C-101B-9397-08002B2CF9AE}" pid="17" name="IncludeinDownloadPack">
    <vt:lpwstr>0</vt:lpwstr>
  </property>
  <property fmtid="{D5CDD505-2E9C-101B-9397-08002B2CF9AE}" pid="18" name="ContentTypeId">
    <vt:lpwstr>0x010100F5ACB88E30F40D498F537AE0F01A10D1</vt:lpwstr>
  </property>
  <property fmtid="{D5CDD505-2E9C-101B-9397-08002B2CF9AE}" pid="19" name="MSIP_Label_c96ed6d7-747c-41fd-b042-ff14484edc24_Enabled">
    <vt:lpwstr>true</vt:lpwstr>
  </property>
  <property fmtid="{D5CDD505-2E9C-101B-9397-08002B2CF9AE}" pid="20" name="MSIP_Label_c96ed6d7-747c-41fd-b042-ff14484edc24_SetDate">
    <vt:lpwstr>2022-06-05T23:17:40Z</vt:lpwstr>
  </property>
  <property fmtid="{D5CDD505-2E9C-101B-9397-08002B2CF9AE}" pid="21" name="MSIP_Label_c96ed6d7-747c-41fd-b042-ff14484edc24_Method">
    <vt:lpwstr>Standard</vt:lpwstr>
  </property>
  <property fmtid="{D5CDD505-2E9C-101B-9397-08002B2CF9AE}" pid="22" name="MSIP_Label_c96ed6d7-747c-41fd-b042-ff14484edc24_Name">
    <vt:lpwstr>defa4170-0d19-0005-0004-bc88714345d2</vt:lpwstr>
  </property>
  <property fmtid="{D5CDD505-2E9C-101B-9397-08002B2CF9AE}" pid="23" name="MSIP_Label_c96ed6d7-747c-41fd-b042-ff14484edc24_SiteId">
    <vt:lpwstr>6a425d0d-58f2-4e36-8689-10002b2ec567</vt:lpwstr>
  </property>
  <property fmtid="{D5CDD505-2E9C-101B-9397-08002B2CF9AE}" pid="24" name="MSIP_Label_c96ed6d7-747c-41fd-b042-ff14484edc24_ActionId">
    <vt:lpwstr>04cd5f0e-deb7-41b6-95a4-5ad06f9aa1fe</vt:lpwstr>
  </property>
  <property fmtid="{D5CDD505-2E9C-101B-9397-08002B2CF9AE}" pid="25" name="MSIP_Label_c96ed6d7-747c-41fd-b042-ff14484edc24_ContentBits">
    <vt:lpwstr>0</vt:lpwstr>
  </property>
  <property fmtid="{D5CDD505-2E9C-101B-9397-08002B2CF9AE}" pid="26" name="Order">
    <vt:r8>3100</vt:r8>
  </property>
  <property fmtid="{D5CDD505-2E9C-101B-9397-08002B2CF9AE}" pid="27" name="xd_Signature">
    <vt:bool>false</vt:bool>
  </property>
  <property fmtid="{D5CDD505-2E9C-101B-9397-08002B2CF9AE}" pid="28" name="xd_ProgID">
    <vt:lpwstr/>
  </property>
  <property fmtid="{D5CDD505-2E9C-101B-9397-08002B2CF9AE}" pid="29" name="ComplianceAssetId">
    <vt:lpwstr/>
  </property>
  <property fmtid="{D5CDD505-2E9C-101B-9397-08002B2CF9AE}" pid="30" name="TemplateUrl">
    <vt:lpwstr/>
  </property>
  <property fmtid="{D5CDD505-2E9C-101B-9397-08002B2CF9AE}" pid="31" name="_ExtendedDescription">
    <vt:lpwstr/>
  </property>
  <property fmtid="{D5CDD505-2E9C-101B-9397-08002B2CF9AE}" pid="32" name="TriggerFlowInfo">
    <vt:lpwstr/>
  </property>
  <property fmtid="{D5CDD505-2E9C-101B-9397-08002B2CF9AE}" pid="33" name="MediaServiceImageTags">
    <vt:lpwstr/>
  </property>
  <property fmtid="{D5CDD505-2E9C-101B-9397-08002B2CF9AE}" pid="34" name="_SourceUrl">
    <vt:lpwstr/>
  </property>
  <property fmtid="{D5CDD505-2E9C-101B-9397-08002B2CF9AE}" pid="35" name="_SharedFileIndex">
    <vt:lpwstr/>
  </property>
</Properties>
</file>